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Denne_projektmappe"/>
  <bookViews>
    <workbookView showSheetTabs="0" xWindow="0" yWindow="0" windowWidth="15345" windowHeight="4650"/>
  </bookViews>
  <sheets>
    <sheet name="  " sheetId="1" r:id="rId1"/>
    <sheet name=" " sheetId="2" state="veryHidden" r:id="rId2"/>
  </sheets>
  <definedNames>
    <definedName name="Måneder" localSheetId="0">' '!$F$2:$F$13</definedName>
    <definedName name="_xlnm.Print_Area" localSheetId="0">'  '!$B$5:$Y$42</definedName>
    <definedName name="Aarogmaaned" localSheetId="0">'  '!$B$7:$Y$7</definedName>
  </definedNames>
  <calcPr calcId="145621"/>
</workbook>
</file>

<file path=xl/calcChain.xml><?xml version="1.0" encoding="utf-8"?>
<calcChain xmlns="http://schemas.openxmlformats.org/spreadsheetml/2006/main">
  <c r="D4" i="1" l="1"/>
  <c r="B8" i="1" s="1"/>
  <c r="C9" i="1" l="1"/>
  <c r="B33" i="2"/>
  <c r="C33" i="2" s="1"/>
  <c r="A25" i="2" l="1"/>
  <c r="C36" i="2"/>
  <c r="A28" i="2"/>
  <c r="A16" i="2"/>
  <c r="C35" i="2"/>
  <c r="A26" i="2"/>
  <c r="C39" i="2"/>
  <c r="C34" i="2"/>
  <c r="B35" i="2"/>
  <c r="A27" i="2"/>
  <c r="A11" i="2"/>
  <c r="B36" i="2"/>
  <c r="A14" i="2"/>
  <c r="B39" i="2"/>
  <c r="B41" i="2" s="1"/>
  <c r="B43" i="2" s="1"/>
  <c r="B34" i="2"/>
  <c r="A12" i="2"/>
  <c r="A13" i="2" s="1"/>
  <c r="A2" i="2"/>
  <c r="H3" i="1"/>
  <c r="C41" i="2" l="1"/>
  <c r="C43" i="2" s="1"/>
  <c r="C40" i="2"/>
  <c r="C42" i="2" s="1"/>
  <c r="C37" i="2" s="1"/>
  <c r="B40" i="2"/>
  <c r="B42" i="2" s="1"/>
  <c r="B37" i="2" s="1"/>
  <c r="H4" i="1"/>
  <c r="C38" i="2" l="1"/>
  <c r="A19" i="2" s="1"/>
  <c r="B38" i="2"/>
  <c r="A5" i="2" s="1"/>
  <c r="A6" i="2" s="1"/>
  <c r="L4" i="1"/>
  <c r="P4" i="1" s="1"/>
  <c r="G9" i="1"/>
  <c r="L3" i="1"/>
  <c r="F8" i="1"/>
  <c r="A3" i="2" l="1"/>
  <c r="A7" i="2"/>
  <c r="A8" i="2" s="1"/>
  <c r="A9" i="2" s="1"/>
  <c r="A10" i="2" s="1"/>
  <c r="A4" i="2"/>
  <c r="F9" i="1"/>
  <c r="J8" i="1"/>
  <c r="K9" i="1"/>
  <c r="P3" i="1"/>
  <c r="O9" i="1" s="1"/>
  <c r="N8" i="1"/>
  <c r="T4" i="1"/>
  <c r="B9" i="1"/>
  <c r="E9" i="1" s="1"/>
  <c r="A18" i="2" l="1"/>
  <c r="A21" i="2"/>
  <c r="A22" i="2" s="1"/>
  <c r="A23" i="2" s="1"/>
  <c r="A24" i="2" s="1"/>
  <c r="A20" i="2"/>
  <c r="A17" i="2"/>
  <c r="D9" i="1" s="1"/>
  <c r="N9" i="1"/>
  <c r="J9" i="1"/>
  <c r="T3" i="1"/>
  <c r="S9" i="1" s="1"/>
  <c r="R8" i="1"/>
  <c r="X4" i="1"/>
  <c r="I9" i="1"/>
  <c r="C10" i="1"/>
  <c r="T9" i="1" l="1"/>
  <c r="H9" i="1"/>
  <c r="P9" i="1"/>
  <c r="L9" i="1"/>
  <c r="B10" i="1"/>
  <c r="E10" i="1" s="1"/>
  <c r="R9" i="1"/>
  <c r="X3" i="1"/>
  <c r="W9" i="1" s="1"/>
  <c r="X9" i="1" s="1"/>
  <c r="V8" i="1"/>
  <c r="D42" i="1"/>
  <c r="G10" i="1"/>
  <c r="H10" i="1" s="1"/>
  <c r="C11" i="1"/>
  <c r="D11" i="1" s="1"/>
  <c r="B11" i="1" l="1"/>
  <c r="E11" i="1" s="1"/>
  <c r="R5" i="1"/>
  <c r="F10" i="1"/>
  <c r="I10" i="1" s="1"/>
  <c r="D41" i="1"/>
  <c r="V9" i="1"/>
  <c r="H42" i="1"/>
  <c r="C12" i="1"/>
  <c r="G11" i="1"/>
  <c r="H11" i="1" s="1"/>
  <c r="K10" i="1"/>
  <c r="L10" i="1" s="1"/>
  <c r="M9" i="1"/>
  <c r="F11" i="1" l="1"/>
  <c r="I11" i="1" s="1"/>
  <c r="B12" i="1"/>
  <c r="E12" i="1" s="1"/>
  <c r="H41" i="1"/>
  <c r="L42" i="1"/>
  <c r="C13" i="1"/>
  <c r="D13" i="1" s="1"/>
  <c r="G12" i="1"/>
  <c r="H12" i="1" s="1"/>
  <c r="J10" i="1"/>
  <c r="M10" i="1" s="1"/>
  <c r="K11" i="1"/>
  <c r="L11" i="1" s="1"/>
  <c r="O10" i="1"/>
  <c r="P10" i="1" s="1"/>
  <c r="Q9" i="1"/>
  <c r="G13" i="1" l="1"/>
  <c r="C14" i="1"/>
  <c r="D14" i="1" s="1"/>
  <c r="L41" i="1"/>
  <c r="P41" i="1" s="1"/>
  <c r="P42" i="1"/>
  <c r="B13" i="1"/>
  <c r="E13" i="1" s="1"/>
  <c r="F12" i="1"/>
  <c r="I12" i="1" s="1"/>
  <c r="U9" i="1"/>
  <c r="S10" i="1"/>
  <c r="T10" i="1" s="1"/>
  <c r="N10" i="1"/>
  <c r="Q10" i="1" s="1"/>
  <c r="O11" i="1"/>
  <c r="P11" i="1" s="1"/>
  <c r="K12" i="1"/>
  <c r="L12" i="1" s="1"/>
  <c r="J11" i="1"/>
  <c r="M11" i="1" s="1"/>
  <c r="G14" i="1" l="1"/>
  <c r="H14" i="1" s="1"/>
  <c r="H13" i="1"/>
  <c r="C15" i="1"/>
  <c r="D15" i="1" s="1"/>
  <c r="B14" i="1"/>
  <c r="E14" i="1" s="1"/>
  <c r="F13" i="1"/>
  <c r="I13" i="1" s="1"/>
  <c r="T41" i="1"/>
  <c r="G15" i="1"/>
  <c r="T42" i="1"/>
  <c r="K13" i="1"/>
  <c r="L13" i="1" s="1"/>
  <c r="J12" i="1"/>
  <c r="M12" i="1" s="1"/>
  <c r="Y9" i="1"/>
  <c r="W10" i="1"/>
  <c r="X10" i="1" s="1"/>
  <c r="N11" i="1"/>
  <c r="Q11" i="1" s="1"/>
  <c r="O12" i="1"/>
  <c r="P12" i="1" s="1"/>
  <c r="R10" i="1"/>
  <c r="U10" i="1" s="1"/>
  <c r="S11" i="1"/>
  <c r="T11" i="1" s="1"/>
  <c r="F14" i="1" l="1"/>
  <c r="I14" i="1" s="1"/>
  <c r="C16" i="1"/>
  <c r="D16" i="1" s="1"/>
  <c r="X41" i="1"/>
  <c r="B15" i="1"/>
  <c r="E15" i="1" s="1"/>
  <c r="F15" i="1"/>
  <c r="I15" i="1" s="1"/>
  <c r="G16" i="1"/>
  <c r="H16" i="1" s="1"/>
  <c r="X42" i="1"/>
  <c r="S12" i="1"/>
  <c r="T12" i="1" s="1"/>
  <c r="R11" i="1"/>
  <c r="U11" i="1" s="1"/>
  <c r="W11" i="1"/>
  <c r="X11" i="1" s="1"/>
  <c r="V10" i="1"/>
  <c r="Y10" i="1" s="1"/>
  <c r="N12" i="1"/>
  <c r="Q12" i="1" s="1"/>
  <c r="O13" i="1"/>
  <c r="P13" i="1" s="1"/>
  <c r="K14" i="1"/>
  <c r="L14" i="1" s="1"/>
  <c r="J13" i="1"/>
  <c r="M13" i="1" s="1"/>
  <c r="B16" i="1" l="1"/>
  <c r="E16" i="1" s="1"/>
  <c r="C17" i="1"/>
  <c r="F16" i="1"/>
  <c r="I16" i="1" s="1"/>
  <c r="G17" i="1"/>
  <c r="H17" i="1" s="1"/>
  <c r="J14" i="1"/>
  <c r="M14" i="1" s="1"/>
  <c r="K15" i="1"/>
  <c r="L15" i="1" s="1"/>
  <c r="V11" i="1"/>
  <c r="Y11" i="1" s="1"/>
  <c r="W12" i="1"/>
  <c r="X12" i="1" s="1"/>
  <c r="N13" i="1"/>
  <c r="Q13" i="1" s="1"/>
  <c r="O14" i="1"/>
  <c r="P14" i="1" s="1"/>
  <c r="R12" i="1"/>
  <c r="U12" i="1" s="1"/>
  <c r="S13" i="1"/>
  <c r="T13" i="1" s="1"/>
  <c r="C18" i="1" l="1"/>
  <c r="D18" i="1" s="1"/>
  <c r="B17" i="1"/>
  <c r="E17" i="1" s="1"/>
  <c r="G18" i="1"/>
  <c r="H18" i="1" s="1"/>
  <c r="F17" i="1"/>
  <c r="I17" i="1" s="1"/>
  <c r="S14" i="1"/>
  <c r="R13" i="1"/>
  <c r="U13" i="1" s="1"/>
  <c r="W13" i="1"/>
  <c r="X13" i="1" s="1"/>
  <c r="V12" i="1"/>
  <c r="Y12" i="1" s="1"/>
  <c r="O15" i="1"/>
  <c r="P15" i="1" s="1"/>
  <c r="N14" i="1"/>
  <c r="Q14" i="1" s="1"/>
  <c r="J15" i="1"/>
  <c r="M15" i="1" s="1"/>
  <c r="K16" i="1"/>
  <c r="L16" i="1" s="1"/>
  <c r="B18" i="1"/>
  <c r="E18" i="1" s="1"/>
  <c r="C19" i="1" l="1"/>
  <c r="F18" i="1"/>
  <c r="I18" i="1" s="1"/>
  <c r="G19" i="1"/>
  <c r="H19" i="1" s="1"/>
  <c r="J16" i="1"/>
  <c r="M16" i="1" s="1"/>
  <c r="K17" i="1"/>
  <c r="L17" i="1" s="1"/>
  <c r="W14" i="1"/>
  <c r="X14" i="1" s="1"/>
  <c r="V13" i="1"/>
  <c r="Y13" i="1" s="1"/>
  <c r="N15" i="1"/>
  <c r="Q15" i="1" s="1"/>
  <c r="O16" i="1"/>
  <c r="P16" i="1" s="1"/>
  <c r="R14" i="1"/>
  <c r="U14" i="1" s="1"/>
  <c r="S15" i="1"/>
  <c r="T15" i="1" s="1"/>
  <c r="B19" i="1"/>
  <c r="E19" i="1" s="1"/>
  <c r="C20" i="1"/>
  <c r="G20" i="1" l="1"/>
  <c r="H20" i="1" s="1"/>
  <c r="F19" i="1"/>
  <c r="I19" i="1" s="1"/>
  <c r="R15" i="1"/>
  <c r="U15" i="1" s="1"/>
  <c r="S16" i="1"/>
  <c r="T16" i="1" s="1"/>
  <c r="V14" i="1"/>
  <c r="Y14" i="1" s="1"/>
  <c r="W15" i="1"/>
  <c r="X15" i="1" s="1"/>
  <c r="O17" i="1"/>
  <c r="N16" i="1"/>
  <c r="Q16" i="1" s="1"/>
  <c r="J17" i="1"/>
  <c r="M17" i="1" s="1"/>
  <c r="K18" i="1"/>
  <c r="L18" i="1" s="1"/>
  <c r="C21" i="1"/>
  <c r="B20" i="1"/>
  <c r="E20" i="1" s="1"/>
  <c r="F20" i="1"/>
  <c r="I20" i="1" s="1"/>
  <c r="G21" i="1" l="1"/>
  <c r="H21" i="1" s="1"/>
  <c r="J18" i="1"/>
  <c r="M18" i="1" s="1"/>
  <c r="K19" i="1"/>
  <c r="W16" i="1"/>
  <c r="X16" i="1" s="1"/>
  <c r="V15" i="1"/>
  <c r="Y15" i="1" s="1"/>
  <c r="R16" i="1"/>
  <c r="U16" i="1" s="1"/>
  <c r="S17" i="1"/>
  <c r="T17" i="1" s="1"/>
  <c r="N17" i="1"/>
  <c r="Q17" i="1" s="1"/>
  <c r="O18" i="1"/>
  <c r="P18" i="1" s="1"/>
  <c r="B21" i="1"/>
  <c r="E21" i="1" s="1"/>
  <c r="C22" i="1"/>
  <c r="D22" i="1" s="1"/>
  <c r="G22" i="1" l="1"/>
  <c r="F21" i="1"/>
  <c r="I21" i="1" s="1"/>
  <c r="N18" i="1"/>
  <c r="Q18" i="1" s="1"/>
  <c r="O19" i="1"/>
  <c r="P19" i="1" s="1"/>
  <c r="W17" i="1"/>
  <c r="X17" i="1" s="1"/>
  <c r="V16" i="1"/>
  <c r="Y16" i="1" s="1"/>
  <c r="R17" i="1"/>
  <c r="U17" i="1" s="1"/>
  <c r="S18" i="1"/>
  <c r="T18" i="1" s="1"/>
  <c r="K20" i="1"/>
  <c r="L20" i="1" s="1"/>
  <c r="J19" i="1"/>
  <c r="M19" i="1" s="1"/>
  <c r="B22" i="1"/>
  <c r="E22" i="1" s="1"/>
  <c r="C23" i="1"/>
  <c r="D23" i="1" s="1"/>
  <c r="F22" i="1"/>
  <c r="I22" i="1" s="1"/>
  <c r="G23" i="1"/>
  <c r="H23" i="1" s="1"/>
  <c r="K21" i="1" l="1"/>
  <c r="L21" i="1" s="1"/>
  <c r="J20" i="1"/>
  <c r="M20" i="1" s="1"/>
  <c r="V17" i="1"/>
  <c r="Y17" i="1" s="1"/>
  <c r="W18" i="1"/>
  <c r="R18" i="1"/>
  <c r="U18" i="1" s="1"/>
  <c r="S19" i="1"/>
  <c r="T19" i="1" s="1"/>
  <c r="N19" i="1"/>
  <c r="Q19" i="1" s="1"/>
  <c r="O20" i="1"/>
  <c r="P20" i="1" s="1"/>
  <c r="C24" i="1"/>
  <c r="B23" i="1"/>
  <c r="E23" i="1" s="1"/>
  <c r="G24" i="1"/>
  <c r="H24" i="1" s="1"/>
  <c r="F23" i="1"/>
  <c r="I23" i="1" s="1"/>
  <c r="N20" i="1" l="1"/>
  <c r="Q20" i="1" s="1"/>
  <c r="O21" i="1"/>
  <c r="P21" i="1" s="1"/>
  <c r="V18" i="1"/>
  <c r="Y18" i="1" s="1"/>
  <c r="W19" i="1"/>
  <c r="X19" i="1" s="1"/>
  <c r="S20" i="1"/>
  <c r="T20" i="1" s="1"/>
  <c r="R19" i="1"/>
  <c r="U19" i="1" s="1"/>
  <c r="K22" i="1"/>
  <c r="L22" i="1" s="1"/>
  <c r="J21" i="1"/>
  <c r="M21" i="1" s="1"/>
  <c r="B24" i="1"/>
  <c r="E24" i="1" s="1"/>
  <c r="C25" i="1"/>
  <c r="D25" i="1" s="1"/>
  <c r="F24" i="1"/>
  <c r="I24" i="1" s="1"/>
  <c r="G25" i="1"/>
  <c r="H25" i="1" s="1"/>
  <c r="W20" i="1" l="1"/>
  <c r="X20" i="1" s="1"/>
  <c r="V19" i="1"/>
  <c r="Y19" i="1" s="1"/>
  <c r="J22" i="1"/>
  <c r="M22" i="1" s="1"/>
  <c r="K23" i="1"/>
  <c r="L23" i="1" s="1"/>
  <c r="N21" i="1"/>
  <c r="Q21" i="1" s="1"/>
  <c r="O22" i="1"/>
  <c r="P22" i="1" s="1"/>
  <c r="R20" i="1"/>
  <c r="U20" i="1" s="1"/>
  <c r="S21" i="1"/>
  <c r="C26" i="1"/>
  <c r="D26" i="1" s="1"/>
  <c r="B25" i="1"/>
  <c r="E25" i="1" s="1"/>
  <c r="G26" i="1"/>
  <c r="H26" i="1" s="1"/>
  <c r="F25" i="1"/>
  <c r="I25" i="1" s="1"/>
  <c r="R21" i="1" l="1"/>
  <c r="U21" i="1" s="1"/>
  <c r="S22" i="1"/>
  <c r="T22" i="1" s="1"/>
  <c r="J23" i="1"/>
  <c r="M23" i="1" s="1"/>
  <c r="K24" i="1"/>
  <c r="L24" i="1" s="1"/>
  <c r="N22" i="1"/>
  <c r="Q22" i="1" s="1"/>
  <c r="O23" i="1"/>
  <c r="V20" i="1"/>
  <c r="Y20" i="1" s="1"/>
  <c r="W21" i="1"/>
  <c r="X21" i="1" s="1"/>
  <c r="B26" i="1"/>
  <c r="E26" i="1" s="1"/>
  <c r="C27" i="1"/>
  <c r="D27" i="1" s="1"/>
  <c r="F26" i="1"/>
  <c r="I26" i="1" s="1"/>
  <c r="G27" i="1"/>
  <c r="H27" i="1" s="1"/>
  <c r="V21" i="1" l="1"/>
  <c r="Y21" i="1" s="1"/>
  <c r="W22" i="1"/>
  <c r="X22" i="1" s="1"/>
  <c r="J24" i="1"/>
  <c r="M24" i="1" s="1"/>
  <c r="K25" i="1"/>
  <c r="L25" i="1" s="1"/>
  <c r="O24" i="1"/>
  <c r="N23" i="1"/>
  <c r="Q23" i="1" s="1"/>
  <c r="S23" i="1"/>
  <c r="T23" i="1" s="1"/>
  <c r="R22" i="1"/>
  <c r="U22" i="1" s="1"/>
  <c r="B27" i="1"/>
  <c r="E27" i="1" s="1"/>
  <c r="C28" i="1"/>
  <c r="D28" i="1" s="1"/>
  <c r="F27" i="1"/>
  <c r="I27" i="1" s="1"/>
  <c r="G28" i="1"/>
  <c r="H28" i="1" s="1"/>
  <c r="J25" i="1" l="1"/>
  <c r="M25" i="1" s="1"/>
  <c r="K26" i="1"/>
  <c r="R23" i="1"/>
  <c r="U23" i="1" s="1"/>
  <c r="S24" i="1"/>
  <c r="T24" i="1" s="1"/>
  <c r="W23" i="1"/>
  <c r="X23" i="1" s="1"/>
  <c r="V22" i="1"/>
  <c r="Y22" i="1" s="1"/>
  <c r="N24" i="1"/>
  <c r="Q24" i="1" s="1"/>
  <c r="O25" i="1"/>
  <c r="P25" i="1" s="1"/>
  <c r="B28" i="1"/>
  <c r="E28" i="1" s="1"/>
  <c r="C29" i="1"/>
  <c r="D29" i="1" s="1"/>
  <c r="F28" i="1"/>
  <c r="I28" i="1" s="1"/>
  <c r="G29" i="1"/>
  <c r="N25" i="1" l="1"/>
  <c r="Q25" i="1" s="1"/>
  <c r="O26" i="1"/>
  <c r="P26" i="1" s="1"/>
  <c r="R24" i="1"/>
  <c r="U24" i="1" s="1"/>
  <c r="S25" i="1"/>
  <c r="T25" i="1" s="1"/>
  <c r="J26" i="1"/>
  <c r="M26" i="1" s="1"/>
  <c r="K27" i="1"/>
  <c r="L27" i="1" s="1"/>
  <c r="V23" i="1"/>
  <c r="Y23" i="1" s="1"/>
  <c r="W24" i="1"/>
  <c r="X24" i="1" s="1"/>
  <c r="B29" i="1"/>
  <c r="E29" i="1" s="1"/>
  <c r="C30" i="1"/>
  <c r="D30" i="1" s="1"/>
  <c r="G30" i="1"/>
  <c r="H30" i="1" s="1"/>
  <c r="F29" i="1"/>
  <c r="I29" i="1" s="1"/>
  <c r="V24" i="1" l="1"/>
  <c r="Y24" i="1" s="1"/>
  <c r="W25" i="1"/>
  <c r="R25" i="1"/>
  <c r="U25" i="1" s="1"/>
  <c r="S26" i="1"/>
  <c r="T26" i="1" s="1"/>
  <c r="J27" i="1"/>
  <c r="M27" i="1" s="1"/>
  <c r="K28" i="1"/>
  <c r="L28" i="1" s="1"/>
  <c r="N26" i="1"/>
  <c r="Q26" i="1" s="1"/>
  <c r="O27" i="1"/>
  <c r="P27" i="1" s="1"/>
  <c r="C31" i="1"/>
  <c r="D31" i="1" s="1"/>
  <c r="B30" i="1"/>
  <c r="E30" i="1" s="1"/>
  <c r="F30" i="1"/>
  <c r="I30" i="1" s="1"/>
  <c r="G31" i="1"/>
  <c r="H31" i="1" s="1"/>
  <c r="N27" i="1" l="1"/>
  <c r="Q27" i="1" s="1"/>
  <c r="O28" i="1"/>
  <c r="P28" i="1" s="1"/>
  <c r="R26" i="1"/>
  <c r="U26" i="1" s="1"/>
  <c r="S27" i="1"/>
  <c r="T27" i="1" s="1"/>
  <c r="J28" i="1"/>
  <c r="M28" i="1" s="1"/>
  <c r="K29" i="1"/>
  <c r="L29" i="1" s="1"/>
  <c r="V25" i="1"/>
  <c r="Y25" i="1" s="1"/>
  <c r="W26" i="1"/>
  <c r="X26" i="1" s="1"/>
  <c r="C32" i="1"/>
  <c r="D32" i="1" s="1"/>
  <c r="B31" i="1"/>
  <c r="E31" i="1" s="1"/>
  <c r="F31" i="1"/>
  <c r="I31" i="1" s="1"/>
  <c r="G32" i="1"/>
  <c r="H32" i="1" s="1"/>
  <c r="V26" i="1" l="1"/>
  <c r="Y26" i="1" s="1"/>
  <c r="W27" i="1"/>
  <c r="X27" i="1" s="1"/>
  <c r="R27" i="1"/>
  <c r="U27" i="1" s="1"/>
  <c r="S28" i="1"/>
  <c r="J29" i="1"/>
  <c r="M29" i="1" s="1"/>
  <c r="K30" i="1"/>
  <c r="L30" i="1" s="1"/>
  <c r="N28" i="1"/>
  <c r="Q28" i="1" s="1"/>
  <c r="O29" i="1"/>
  <c r="P29" i="1" s="1"/>
  <c r="B32" i="1"/>
  <c r="E32" i="1" s="1"/>
  <c r="C33" i="1"/>
  <c r="D33" i="1" s="1"/>
  <c r="F32" i="1"/>
  <c r="I32" i="1" s="1"/>
  <c r="G33" i="1"/>
  <c r="H33" i="1" s="1"/>
  <c r="N29" i="1" l="1"/>
  <c r="Q29" i="1" s="1"/>
  <c r="O30" i="1"/>
  <c r="P30" i="1" s="1"/>
  <c r="R28" i="1"/>
  <c r="U28" i="1" s="1"/>
  <c r="S29" i="1"/>
  <c r="T29" i="1" s="1"/>
  <c r="J30" i="1"/>
  <c r="M30" i="1" s="1"/>
  <c r="K31" i="1"/>
  <c r="L31" i="1" s="1"/>
  <c r="V27" i="1"/>
  <c r="Y27" i="1" s="1"/>
  <c r="W28" i="1"/>
  <c r="X28" i="1" s="1"/>
  <c r="C34" i="1"/>
  <c r="D34" i="1" s="1"/>
  <c r="B33" i="1"/>
  <c r="E33" i="1" s="1"/>
  <c r="F33" i="1"/>
  <c r="I33" i="1" s="1"/>
  <c r="G34" i="1"/>
  <c r="H34" i="1" s="1"/>
  <c r="V28" i="1" l="1"/>
  <c r="Y28" i="1" s="1"/>
  <c r="W29" i="1"/>
  <c r="X29" i="1" s="1"/>
  <c r="S30" i="1"/>
  <c r="T30" i="1" s="1"/>
  <c r="R29" i="1"/>
  <c r="U29" i="1" s="1"/>
  <c r="J31" i="1"/>
  <c r="M31" i="1" s="1"/>
  <c r="K32" i="1"/>
  <c r="L32" i="1" s="1"/>
  <c r="N30" i="1"/>
  <c r="Q30" i="1" s="1"/>
  <c r="O31" i="1"/>
  <c r="B34" i="1"/>
  <c r="E34" i="1" s="1"/>
  <c r="C35" i="1"/>
  <c r="D35" i="1" s="1"/>
  <c r="F34" i="1"/>
  <c r="I34" i="1" s="1"/>
  <c r="G35" i="1"/>
  <c r="H35" i="1" s="1"/>
  <c r="N31" i="1" l="1"/>
  <c r="Q31" i="1" s="1"/>
  <c r="O32" i="1"/>
  <c r="P32" i="1" s="1"/>
  <c r="R30" i="1"/>
  <c r="U30" i="1" s="1"/>
  <c r="S31" i="1"/>
  <c r="T31" i="1" s="1"/>
  <c r="J32" i="1"/>
  <c r="M32" i="1" s="1"/>
  <c r="K33" i="1"/>
  <c r="V29" i="1"/>
  <c r="Y29" i="1" s="1"/>
  <c r="W30" i="1"/>
  <c r="X30" i="1" s="1"/>
  <c r="B35" i="1"/>
  <c r="E35" i="1" s="1"/>
  <c r="C36" i="1"/>
  <c r="D36" i="1" s="1"/>
  <c r="G36" i="1"/>
  <c r="F35" i="1"/>
  <c r="I35" i="1" s="1"/>
  <c r="C37" i="1" l="1"/>
  <c r="D37" i="1" s="1"/>
  <c r="G37" i="1"/>
  <c r="H37" i="1" s="1"/>
  <c r="W31" i="1"/>
  <c r="X31" i="1" s="1"/>
  <c r="V30" i="1"/>
  <c r="Y30" i="1" s="1"/>
  <c r="R31" i="1"/>
  <c r="U31" i="1" s="1"/>
  <c r="S32" i="1"/>
  <c r="T32" i="1" s="1"/>
  <c r="J33" i="1"/>
  <c r="M33" i="1" s="1"/>
  <c r="K34" i="1"/>
  <c r="L34" i="1" s="1"/>
  <c r="N32" i="1"/>
  <c r="Q32" i="1" s="1"/>
  <c r="O33" i="1"/>
  <c r="P33" i="1" s="1"/>
  <c r="B36" i="1"/>
  <c r="E36" i="1" s="1"/>
  <c r="F36" i="1"/>
  <c r="I36" i="1" s="1"/>
  <c r="C38" i="1" l="1"/>
  <c r="D38" i="1" s="1"/>
  <c r="B37" i="1"/>
  <c r="E37" i="1" s="1"/>
  <c r="G38" i="1"/>
  <c r="H38" i="1" s="1"/>
  <c r="N33" i="1"/>
  <c r="Q33" i="1" s="1"/>
  <c r="O34" i="1"/>
  <c r="P34" i="1" s="1"/>
  <c r="R32" i="1"/>
  <c r="U32" i="1" s="1"/>
  <c r="S33" i="1"/>
  <c r="T33" i="1" s="1"/>
  <c r="J34" i="1"/>
  <c r="M34" i="1" s="1"/>
  <c r="K35" i="1"/>
  <c r="L35" i="1" s="1"/>
  <c r="V31" i="1"/>
  <c r="Y31" i="1" s="1"/>
  <c r="W32" i="1"/>
  <c r="F37" i="1"/>
  <c r="C39" i="1" l="1"/>
  <c r="D39" i="1" s="1"/>
  <c r="B38" i="1"/>
  <c r="E38" i="1" s="1"/>
  <c r="I37" i="1"/>
  <c r="G39" i="1"/>
  <c r="H39" i="1" s="1"/>
  <c r="W33" i="1"/>
  <c r="X33" i="1" s="1"/>
  <c r="V32" i="1"/>
  <c r="Y32" i="1" s="1"/>
  <c r="R33" i="1"/>
  <c r="U33" i="1" s="1"/>
  <c r="S34" i="1"/>
  <c r="T34" i="1" s="1"/>
  <c r="J35" i="1"/>
  <c r="M35" i="1" s="1"/>
  <c r="K36" i="1"/>
  <c r="L36" i="1" s="1"/>
  <c r="N34" i="1"/>
  <c r="Q34" i="1" s="1"/>
  <c r="O35" i="1"/>
  <c r="P35" i="1" s="1"/>
  <c r="F38" i="1"/>
  <c r="I38" i="1" s="1"/>
  <c r="B39" i="1" l="1"/>
  <c r="E39" i="1" s="1"/>
  <c r="E40" i="1"/>
  <c r="F39" i="1"/>
  <c r="I39" i="1" s="1"/>
  <c r="K37" i="1"/>
  <c r="L37" i="1" s="1"/>
  <c r="N35" i="1"/>
  <c r="Q35" i="1" s="1"/>
  <c r="O36" i="1"/>
  <c r="P36" i="1" s="1"/>
  <c r="R34" i="1"/>
  <c r="U34" i="1" s="1"/>
  <c r="S35" i="1"/>
  <c r="J36" i="1"/>
  <c r="M36" i="1" s="1"/>
  <c r="V33" i="1"/>
  <c r="Y33" i="1" s="1"/>
  <c r="W34" i="1"/>
  <c r="X34" i="1" s="1"/>
  <c r="I40" i="1" l="1"/>
  <c r="K38" i="1"/>
  <c r="L38" i="1" s="1"/>
  <c r="J37" i="1"/>
  <c r="M37" i="1" s="1"/>
  <c r="O37" i="1"/>
  <c r="P37" i="1" s="1"/>
  <c r="V34" i="1"/>
  <c r="Y34" i="1" s="1"/>
  <c r="W35" i="1"/>
  <c r="X35" i="1" s="1"/>
  <c r="R35" i="1"/>
  <c r="U35" i="1" s="1"/>
  <c r="S36" i="1"/>
  <c r="T36" i="1" s="1"/>
  <c r="N36" i="1"/>
  <c r="Q36" i="1" s="1"/>
  <c r="J38" i="1" l="1"/>
  <c r="M38" i="1" s="1"/>
  <c r="K39" i="1"/>
  <c r="O38" i="1"/>
  <c r="N37" i="1"/>
  <c r="Q37" i="1" s="1"/>
  <c r="S37" i="1"/>
  <c r="T37" i="1" s="1"/>
  <c r="R36" i="1"/>
  <c r="U36" i="1" s="1"/>
  <c r="V35" i="1"/>
  <c r="Y35" i="1" s="1"/>
  <c r="W36" i="1"/>
  <c r="X36" i="1" s="1"/>
  <c r="N38" i="1" l="1"/>
  <c r="O39" i="1"/>
  <c r="P39" i="1" s="1"/>
  <c r="S38" i="1"/>
  <c r="T38" i="1" s="1"/>
  <c r="J39" i="1"/>
  <c r="M40" i="1" s="1"/>
  <c r="L39" i="1"/>
  <c r="R37" i="1"/>
  <c r="U37" i="1" s="1"/>
  <c r="W37" i="1"/>
  <c r="X37" i="1" s="1"/>
  <c r="V36" i="1"/>
  <c r="Y36" i="1" s="1"/>
  <c r="Q38" i="1"/>
  <c r="N39" i="1" l="1"/>
  <c r="Q40" i="1" s="1"/>
  <c r="S39" i="1"/>
  <c r="T39" i="1" s="1"/>
  <c r="R38" i="1"/>
  <c r="U38" i="1" s="1"/>
  <c r="M39" i="1"/>
  <c r="V37" i="1"/>
  <c r="Y37" i="1" s="1"/>
  <c r="W38" i="1"/>
  <c r="X38" i="1" s="1"/>
  <c r="Q39" i="1" l="1"/>
  <c r="W39" i="1"/>
  <c r="X39" i="1" s="1"/>
  <c r="R39" i="1"/>
  <c r="U40" i="1" s="1"/>
  <c r="V38" i="1"/>
  <c r="Y38" i="1" s="1"/>
  <c r="V39" i="1" l="1"/>
  <c r="Y40" i="1"/>
  <c r="U39" i="1"/>
  <c r="Y39" i="1"/>
</calcChain>
</file>

<file path=xl/sharedStrings.xml><?xml version="1.0" encoding="utf-8"?>
<sst xmlns="http://schemas.openxmlformats.org/spreadsheetml/2006/main" count="85" uniqueCount="51">
  <si>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</si>
  <si>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</si>
  <si>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</si>
  <si>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</si>
  <si>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</si>
  <si>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</si>
  <si>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</si>
  <si>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</si>
  <si>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</si>
  <si>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</si>
  <si>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</si>
  <si>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2. 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</si>
  <si>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</si>
  <si>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</si>
  <si>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</si>
  <si>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</si>
  <si>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</si>
  <si>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</si>
  <si>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</si>
  <si>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</si>
  <si>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</si>
  <si>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</si>
  <si>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</si>
  <si>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</si>
  <si>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</si>
  <si>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</si>
  <si>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</si>
  <si>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</si>
  <si>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</si>
  <si>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</si>
  <si>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</si>
  <si>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</si>
  <si>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</si>
  <si>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</si>
  <si>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</si>
  <si>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</si>
  <si>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</si>
  <si>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</si>
  <si>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</si>
  <si>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</si>
  <si>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</si>
  <si>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</si>
  <si>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Dato år1</t>
  </si>
  <si>
    <t>Dato år2</t>
  </si>
  <si>
    <t>Påske år1</t>
  </si>
  <si>
    <t>Påske år2</t>
  </si>
  <si>
    <t>DGP</t>
  </si>
  <si>
    <t>SGF Julemøde</t>
  </si>
  <si>
    <t>DGP  SGF/rådsmøde</t>
  </si>
  <si>
    <t>GDP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</si>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</sst>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dd"/>
    <numFmt numFmtId="166" formatCode="d"/>
  </numFmts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</cellStyleXfs>
  <cellXfs count="30">
    <xf numFmtId="0" fontId="0" fillId="0" borderId="0" xfId="0"/>
    <xf numFmtId="0" fontId="20" fillId="0" borderId="0" xfId="0" applyFont="1"/>
    <xf numFmtId="14" fontId="0" fillId="0" borderId="0" xfId="0" applyNumberFormat="1"/>
    <xf numFmtId="0" fontId="33" fillId="0" borderId="10" xfId="0" applyFont="1" applyBorder="1" applyAlignment="1" applyProtection="1">
      <protection locked="0"/>
    </xf>
    <xf numFmtId="0" fontId="33" fillId="0" borderId="10" xfId="42" applyFont="1" applyBorder="1" applyAlignment="1" applyProtection="1">
      <alignment horizontal="right"/>
      <protection locked="0"/>
    </xf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1" fillId="0" borderId="0" xfId="42" applyFont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3" fillId="0" borderId="0" xfId="0" applyFont="1" applyAlignment="1" applyProtection="1">
      <alignment horizontal="right" indent="1"/>
      <protection hidden="1"/>
    </xf>
    <xf numFmtId="0" fontId="25" fillId="0" borderId="0" xfId="42" applyFont="1" applyAlignment="1" applyProtection="1">
      <alignment vertical="center"/>
      <protection hidden="1"/>
    </xf>
    <xf numFmtId="165" fontId="26" fillId="0" borderId="17" xfId="42" applyNumberFormat="1" applyFont="1" applyBorder="1" applyAlignment="1" applyProtection="1">
      <alignment vertical="center"/>
      <protection hidden="1"/>
    </xf>
    <xf numFmtId="166" fontId="26" fillId="0" borderId="18" xfId="42" applyNumberFormat="1" applyFont="1" applyBorder="1" applyAlignment="1" applyProtection="1">
      <alignment horizontal="left" vertical="center"/>
      <protection hidden="1"/>
    </xf>
    <xf numFmtId="0" fontId="30" fillId="0" borderId="18" xfId="42" applyFont="1" applyBorder="1" applyAlignment="1" applyProtection="1">
      <alignment vertical="center"/>
      <protection hidden="1"/>
    </xf>
    <xf numFmtId="166" fontId="26" fillId="0" borderId="19" xfId="42" applyNumberFormat="1" applyFont="1" applyBorder="1" applyAlignment="1" applyProtection="1">
      <alignment vertical="center"/>
      <protection hidden="1"/>
    </xf>
    <xf numFmtId="0" fontId="26" fillId="0" borderId="20" xfId="42" applyFont="1" applyBorder="1" applyAlignment="1" applyProtection="1">
      <alignment vertical="center"/>
      <protection hidden="1"/>
    </xf>
    <xf numFmtId="165" fontId="26" fillId="0" borderId="21" xfId="42" applyNumberFormat="1" applyFont="1" applyBorder="1" applyAlignment="1" applyProtection="1">
      <alignment vertical="center"/>
      <protection hidden="1"/>
    </xf>
    <xf numFmtId="0" fontId="26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29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29" fillId="34" borderId="14" xfId="0" applyFont="1" applyFill="1" applyBorder="1" applyAlignment="1" applyProtection="1">
      <alignment horizontal="right"/>
      <protection hidden="1"/>
    </xf>
    <xf numFmtId="0" fontId="22" fillId="0" borderId="0" xfId="42" applyFont="1" applyBorder="1" applyProtection="1">
      <protection hidden="1"/>
    </xf>
    <xf numFmtId="0" fontId="27" fillId="0" borderId="0" xfId="42" applyFont="1" applyAlignment="1" applyProtection="1">
      <alignment horizontal="right" vertical="center"/>
      <protection hidden="1"/>
    </xf>
    <xf numFmtId="164" fontId="28" fillId="33" borderId="15" xfId="42" applyNumberFormat="1" applyFont="1" applyFill="1" applyBorder="1" applyAlignment="1" applyProtection="1">
      <alignment horizontal="center" vertical="center"/>
      <protection hidden="1"/>
    </xf>
    <xf numFmtId="164" fontId="28" fillId="33" borderId="12" xfId="0" applyNumberFormat="1" applyFont="1" applyFill="1" applyBorder="1" applyAlignment="1" applyProtection="1">
      <alignment horizontal="center" vertical="center"/>
      <protection hidden="1"/>
    </xf>
    <xf numFmtId="164" fontId="28" fillId="33" borderId="12" xfId="42" applyNumberFormat="1" applyFont="1" applyFill="1" applyBorder="1" applyAlignment="1" applyProtection="1">
      <alignment horizontal="center" vertical="center"/>
      <protection hidden="1"/>
    </xf>
    <xf numFmtId="164" fontId="28" fillId="33" borderId="16" xfId="0" applyNumberFormat="1" applyFont="1" applyFill="1" applyBorder="1" applyAlignment="1" applyProtection="1">
      <alignment horizontal="center" vertical="center"/>
      <protection hidden="1"/>
    </xf>
    <xf numFmtId="0" fontId="30" fillId="0" borderId="18" xfId="42" applyFont="1" applyFill="1" applyBorder="1" applyAlignment="1" applyProtection="1">
      <alignment vertical="center"/>
      <protection hidden="1"/>
    </xf>
  </cellXfs>
  <cellStyles count="43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19"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171450</xdr:rowOff>
    </xdr:from>
    <xdr:to>
      <xdr:col>7</xdr:col>
      <xdr:colOff>148932</xdr:colOff>
      <xdr:row>5</xdr:row>
      <xdr:rowOff>222187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143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171450</xdr:rowOff>
    </xdr:from>
    <xdr:to>
      <xdr:col>7</xdr:col>
      <xdr:colOff>148932</xdr:colOff>
      <xdr:row>43</xdr:row>
      <xdr:rowOff>222187</xdr:rowOff>
    </xdr:to>
    <xdr:pic>
      <xdr:nvPicPr>
        <xdr:cNvPr id="3" name="Billed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877175"/>
          <a:ext cx="2349207" cy="50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 fitToPage="1"/>
  </sheetPr>
  <dimension ref="A1:AA82"/>
  <sheetViews>
    <sheetView showGridLines="0" showRowColHeaders="0" tabSelected="1" zoomScaleNormal="100" workbookViewId="0">
      <selection activeCell="E47" sqref="E47"/>
    </sheetView>
  </sheetViews>
  <sheetFormatPr defaultColWidth="0" defaultRowHeight="14.25" zeroHeight="1" x14ac:dyDescent="0.2"/>
  <cols>
    <col min="1" max="1" width="7.28515625" style="6" customWidth="1"/>
    <col min="2" max="3" width="3.5703125" style="6" customWidth="1"/>
    <col min="4" max="4" width="15.42578125" style="6" customWidth="1"/>
    <col min="5" max="5" width="3.28515625" style="6" customWidth="1"/>
    <col min="6" max="7" width="3.5703125" style="6" customWidth="1"/>
    <col min="8" max="8" width="15.42578125" style="6" customWidth="1"/>
    <col min="9" max="9" width="3.28515625" style="6" customWidth="1"/>
    <col min="10" max="11" width="3.5703125" style="6" customWidth="1"/>
    <col min="12" max="12" width="15.42578125" style="6" customWidth="1"/>
    <col min="13" max="13" width="3.28515625" style="6" bestFit="1" customWidth="1"/>
    <col min="14" max="15" width="3.5703125" style="6" customWidth="1"/>
    <col min="16" max="16" width="15.42578125" style="6" customWidth="1"/>
    <col min="17" max="17" width="3.28515625" style="6" bestFit="1" customWidth="1"/>
    <col min="18" max="19" width="3.5703125" style="6" customWidth="1"/>
    <col min="20" max="20" width="15.42578125" style="6" customWidth="1"/>
    <col min="21" max="21" width="3.28515625" style="6" bestFit="1" customWidth="1"/>
    <col min="22" max="23" width="3.5703125" style="6" customWidth="1"/>
    <col min="24" max="24" width="15.42578125" style="6" customWidth="1"/>
    <col min="25" max="25" width="3.28515625" style="6" bestFit="1" customWidth="1"/>
    <col min="26" max="26" width="12.28515625" style="6" bestFit="1" customWidth="1"/>
    <col min="27" max="27" width="12.28515625" style="6" hidden="1" customWidth="1"/>
    <col min="28" max="16384" width="9.140625" style="6" hidden="1"/>
  </cols>
  <sheetData>
    <row r="1" spans="1:2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2">
      <c r="B2" s="7"/>
      <c r="C2" s="8" t="s">
        <v>0</v>
      </c>
      <c r="D2" s="3">
        <v>2015</v>
      </c>
      <c r="E2" s="5"/>
      <c r="F2" s="5"/>
      <c r="G2" s="5"/>
      <c r="Y2" s="5"/>
      <c r="Z2" s="5"/>
      <c r="AA2" s="5"/>
    </row>
    <row r="3" spans="1:27" x14ac:dyDescent="0.2">
      <c r="B3" s="7"/>
      <c r="C3" s="8" t="s">
        <v>1</v>
      </c>
      <c r="D3" s="4" t="s">
        <v>36</v>
      </c>
      <c r="E3" s="5"/>
      <c r="F3" s="5"/>
      <c r="G3" s="5"/>
      <c r="H3" s="9">
        <f>IF(D4=12,D2+1,D2)</f>
        <v>2015</v>
      </c>
      <c r="I3" s="5"/>
      <c r="J3" s="5"/>
      <c r="K3" s="5"/>
      <c r="L3" s="9">
        <f>IF(H4=12,H3+1,H3)</f>
        <v>2015</v>
      </c>
      <c r="M3" s="5"/>
      <c r="N3" s="5"/>
      <c r="O3" s="5"/>
      <c r="P3" s="9">
        <f>IF(L4=12,L3+1,L3)</f>
        <v>2015</v>
      </c>
      <c r="Q3" s="5"/>
      <c r="R3" s="5"/>
      <c r="S3" s="5"/>
      <c r="T3" s="9">
        <f>IF(P4=12,P3+1,P3)</f>
        <v>2016</v>
      </c>
      <c r="U3" s="5"/>
      <c r="V3" s="5"/>
      <c r="W3" s="5"/>
      <c r="X3" s="9">
        <f>IF(T4=12,T3+1,T3)</f>
        <v>2016</v>
      </c>
      <c r="Y3" s="5"/>
      <c r="Z3" s="5"/>
      <c r="AA3" s="5"/>
    </row>
    <row r="4" spans="1:27" x14ac:dyDescent="0.2">
      <c r="C4" s="10"/>
      <c r="D4" s="9">
        <f>VLOOKUP(D3,' '!F2:G13,2,FALSE)</f>
        <v>9</v>
      </c>
      <c r="E4" s="5"/>
      <c r="F4" s="5"/>
      <c r="G4" s="5"/>
      <c r="H4" s="9">
        <f>IF(D4=12,1,D4+1)</f>
        <v>10</v>
      </c>
      <c r="I4" s="5"/>
      <c r="J4" s="5"/>
      <c r="K4" s="5"/>
      <c r="L4" s="9">
        <f>IF(H4=12,1,H4+1)</f>
        <v>11</v>
      </c>
      <c r="M4" s="5"/>
      <c r="N4" s="5"/>
      <c r="O4" s="5"/>
      <c r="P4" s="9">
        <f>IF(L4=12,1,L4+1)</f>
        <v>12</v>
      </c>
      <c r="Q4" s="5"/>
      <c r="R4" s="5"/>
      <c r="S4" s="5"/>
      <c r="T4" s="9">
        <f>IF(P4=12,1,P4+1)</f>
        <v>1</v>
      </c>
      <c r="U4" s="5"/>
      <c r="V4" s="5"/>
      <c r="W4" s="5"/>
      <c r="X4" s="9">
        <f>IF(T4=12,1,T4+1)</f>
        <v>2</v>
      </c>
      <c r="Y4" s="5"/>
      <c r="Z4" s="5"/>
      <c r="AA4" s="5"/>
    </row>
    <row r="5" spans="1:27" ht="21.75" customHeight="1" x14ac:dyDescent="0.2">
      <c r="A5" s="6" t="s">
        <v>27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4" t="str">
        <f>IF(YEAR(C9)=YEAR(W9),YEAR(C9),YEAR(C9)&amp;" / "&amp;YEAR(W9))</f>
        <v>2015 / 2016</v>
      </c>
      <c r="S5" s="24"/>
      <c r="T5" s="24"/>
      <c r="U5" s="24"/>
      <c r="V5" s="24"/>
      <c r="W5" s="24"/>
      <c r="X5" s="24"/>
      <c r="Y5" s="24"/>
      <c r="Z5" s="5"/>
      <c r="AA5" s="5"/>
    </row>
    <row r="6" spans="1:27" ht="21.7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4"/>
      <c r="S6" s="24"/>
      <c r="T6" s="24"/>
      <c r="U6" s="24"/>
      <c r="V6" s="24"/>
      <c r="W6" s="24"/>
      <c r="X6" s="24"/>
      <c r="Y6" s="24"/>
      <c r="Z6" s="5"/>
      <c r="AA6" s="5"/>
    </row>
    <row r="7" spans="1:2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2">
      <c r="B8" s="27" t="str">
        <f>PROPER(TEXT(DATE($D$2,D4,1),"mmmm"))</f>
        <v>September</v>
      </c>
      <c r="C8" s="26"/>
      <c r="D8" s="26"/>
      <c r="E8" s="28"/>
      <c r="F8" s="25" t="str">
        <f>PROPER(TEXT(DATE($D$2,H4,1),"mmmm"))</f>
        <v>Oktober</v>
      </c>
      <c r="G8" s="26"/>
      <c r="H8" s="26"/>
      <c r="I8" s="28"/>
      <c r="J8" s="25" t="str">
        <f>PROPER(TEXT(DATE($D$2,L4,1),"mmmm"))</f>
        <v>November</v>
      </c>
      <c r="K8" s="26"/>
      <c r="L8" s="26"/>
      <c r="M8" s="28"/>
      <c r="N8" s="25" t="str">
        <f>PROPER(TEXT(DATE($D$2,P4,1),"mmmm"))</f>
        <v>December</v>
      </c>
      <c r="O8" s="26"/>
      <c r="P8" s="26"/>
      <c r="Q8" s="28"/>
      <c r="R8" s="25" t="str">
        <f>PROPER(TEXT(DATE($D$2,T4,1),"mmmm"))</f>
        <v>Januar</v>
      </c>
      <c r="S8" s="26"/>
      <c r="T8" s="26"/>
      <c r="U8" s="28"/>
      <c r="V8" s="25" t="str">
        <f>PROPER(TEXT(DATE($D$2,X4,1),"mmmm"))</f>
        <v>Februar</v>
      </c>
      <c r="W8" s="26"/>
      <c r="X8" s="26"/>
      <c r="Y8" s="26"/>
    </row>
    <row r="9" spans="1:27" x14ac:dyDescent="0.2">
      <c r="B9" s="12">
        <f>WEEKDAY(C9,1)</f>
        <v>3</v>
      </c>
      <c r="C9" s="13">
        <f>DATE(D$2,D$4,1)</f>
        <v>42248</v>
      </c>
      <c r="D9" s="14" t="str">
        <f>IF(ISERROR(VLOOKUP(C9,' '!$A$2:$B$28,2,FALSE)),"",VLOOKUP(C9,' '!$A$2:$B$28,2,FALSE))</f>
        <v/>
      </c>
      <c r="E9" s="15" t="str">
        <f>IF(B9=2,1+INT((C9-DATE(YEAR(C9+4-WEEKDAY(C9+6)),1,5)+WEEKDAY(DATE(YEAR(C9+4-WEEKDAY(C9+6)),1,3)))/7),"")</f>
        <v/>
      </c>
      <c r="F9" s="12">
        <f>WEEKDAY(G9,1)</f>
        <v>5</v>
      </c>
      <c r="G9" s="13">
        <f>DATE(H$3,H$4,1)</f>
        <v>42278</v>
      </c>
      <c r="H9" s="14" t="str">
        <f>IF(ISERROR(VLOOKUP(G9,' '!$A$2:$B$28,2,FALSE)),"",VLOOKUP(G9,' '!$A$2:$B$28,2,FALSE))</f>
        <v/>
      </c>
      <c r="I9" s="16" t="str">
        <f>IF(F9=2,1+INT((G9-DATE(YEAR(G9+4-WEEKDAY(G9+6)),1,5)+WEEKDAY(DATE(YEAR(G9+4-WEEKDAY(G9+6)),1,3)))/7),"")</f>
        <v/>
      </c>
      <c r="J9" s="17">
        <f>WEEKDAY(K9,1)</f>
        <v>1</v>
      </c>
      <c r="K9" s="13">
        <f>DATE(L$3,L$4,1)</f>
        <v>42309</v>
      </c>
      <c r="L9" s="14" t="str">
        <f>IF(ISERROR(VLOOKUP(K9,' '!$A$2:$B$28,2,FALSE)),"",VLOOKUP(K9,' '!$A$2:$B$28,2,FALSE))</f>
        <v/>
      </c>
      <c r="M9" s="16" t="str">
        <f>IF(J9=2,1+INT((K9-DATE(YEAR(K9+4-WEEKDAY(K9+6)),1,5)+WEEKDAY(DATE(YEAR(K9+4-WEEKDAY(K9+6)),1,3)))/7),"")</f>
        <v/>
      </c>
      <c r="N9" s="17">
        <f>WEEKDAY(O9,1)</f>
        <v>3</v>
      </c>
      <c r="O9" s="13">
        <f>DATE(P$3,P$4,1)</f>
        <v>42339</v>
      </c>
      <c r="P9" s="14" t="str">
        <f>IF(ISERROR(VLOOKUP(O9,' '!$A$2:$B$28,2,FALSE)),"",VLOOKUP(O9,' '!$A$2:$B$28,2,FALSE))</f>
        <v/>
      </c>
      <c r="Q9" s="16" t="str">
        <f>IF(N9=2,1+INT((O9-DATE(YEAR(O9+4-WEEKDAY(O9+6)),1,5)+WEEKDAY(DATE(YEAR(O9+4-WEEKDAY(O9+6)),1,3)))/7),"")</f>
        <v/>
      </c>
      <c r="R9" s="17">
        <f>WEEKDAY(S9,1)</f>
        <v>6</v>
      </c>
      <c r="S9" s="13">
        <f>DATE(T$3,T$4,1)</f>
        <v>42370</v>
      </c>
      <c r="T9" s="14" t="str">
        <f>IF(ISERROR(VLOOKUP(S9,' '!$A$2:$B$28,2,FALSE)),"",VLOOKUP(S9,' '!$A$2:$B$28,2,FALSE))</f>
        <v>Nytårsdag</v>
      </c>
      <c r="U9" s="16" t="str">
        <f>IF(R9=2,1+INT((S9-DATE(YEAR(S9+4-WEEKDAY(S9+6)),1,5)+WEEKDAY(DATE(YEAR(S9+4-WEEKDAY(S9+6)),1,3)))/7),"")</f>
        <v/>
      </c>
      <c r="V9" s="17">
        <f>WEEKDAY(W9,1)</f>
        <v>2</v>
      </c>
      <c r="W9" s="13">
        <f>DATE(X$3,X$4,1)</f>
        <v>42401</v>
      </c>
      <c r="X9" s="14" t="str">
        <f>IF(ISERROR(VLOOKUP(W9,' '!$A$2:$B$28,2,FALSE)),"",VLOOKUP(W9,' '!$A$2:$B$28,2,FALSE))</f>
        <v/>
      </c>
      <c r="Y9" s="16">
        <f>IF(V9=2,1+INT((W9-DATE(YEAR(W9+4-WEEKDAY(W9+6)),1,5)+WEEKDAY(DATE(YEAR(W9+4-WEEKDAY(W9+6)),1,3)))/7),"")</f>
        <v>5</v>
      </c>
    </row>
    <row r="10" spans="1:27" x14ac:dyDescent="0.2">
      <c r="B10" s="12">
        <f t="shared" ref="B10:B36" si="0">WEEKDAY(C10,1)</f>
        <v>4</v>
      </c>
      <c r="C10" s="13">
        <f>C9+1</f>
        <v>42249</v>
      </c>
      <c r="D10" s="29" t="s">
        <v>46</v>
      </c>
      <c r="E10" s="18" t="str">
        <f t="shared" ref="E10:E39" si="1">IF(B10=2,1+INT((C10-DATE(YEAR(C10+4-WEEKDAY(C10+6)),1,5)+WEEKDAY(DATE(YEAR(C10+4-WEEKDAY(C10+6)),1,3)))/7),"")</f>
        <v/>
      </c>
      <c r="F10" s="12">
        <f t="shared" ref="F10:F36" si="2">WEEKDAY(G10,1)</f>
        <v>6</v>
      </c>
      <c r="G10" s="13">
        <f>G9+1</f>
        <v>42279</v>
      </c>
      <c r="H10" s="14" t="str">
        <f>IF(ISERROR(VLOOKUP(G10,' '!$A$2:$B$28,2,FALSE)),"",VLOOKUP(G10,' '!$A$2:$B$28,2,FALSE))</f>
        <v/>
      </c>
      <c r="I10" s="16" t="str">
        <f t="shared" ref="I10:I39" si="3">IF(F10=2,1+INT((G10-DATE(YEAR(G10+4-WEEKDAY(G10+6)),1,5)+WEEKDAY(DATE(YEAR(G10+4-WEEKDAY(G10+6)),1,3)))/7),"")</f>
        <v/>
      </c>
      <c r="J10" s="17">
        <f t="shared" ref="J10:J36" si="4">WEEKDAY(K10,1)</f>
        <v>2</v>
      </c>
      <c r="K10" s="13">
        <f>K9+1</f>
        <v>42310</v>
      </c>
      <c r="L10" s="14" t="str">
        <f>IF(ISERROR(VLOOKUP(K10,' '!$A$2:$B$28,2,FALSE)),"",VLOOKUP(K10,' '!$A$2:$B$28,2,FALSE))</f>
        <v/>
      </c>
      <c r="M10" s="16">
        <f t="shared" ref="M10:M39" si="5">IF(J10=2,1+INT((K10-DATE(YEAR(K10+4-WEEKDAY(K10+6)),1,5)+WEEKDAY(DATE(YEAR(K10+4-WEEKDAY(K10+6)),1,3)))/7),"")</f>
        <v>45</v>
      </c>
      <c r="N10" s="17">
        <f t="shared" ref="N10:N36" si="6">WEEKDAY(O10,1)</f>
        <v>4</v>
      </c>
      <c r="O10" s="13">
        <f>O9+1</f>
        <v>42340</v>
      </c>
      <c r="P10" s="14" t="str">
        <f>IF(ISERROR(VLOOKUP(O10,' '!$A$2:$B$28,2,FALSE)),"",VLOOKUP(O10,' '!$A$2:$B$28,2,FALSE))</f>
        <v/>
      </c>
      <c r="Q10" s="16" t="str">
        <f t="shared" ref="Q10:Q39" si="7">IF(N10=2,1+INT((O10-DATE(YEAR(O10+4-WEEKDAY(O10+6)),1,5)+WEEKDAY(DATE(YEAR(O10+4-WEEKDAY(O10+6)),1,3)))/7),"")</f>
        <v/>
      </c>
      <c r="R10" s="17">
        <f t="shared" ref="R10:R36" si="8">WEEKDAY(S10,1)</f>
        <v>7</v>
      </c>
      <c r="S10" s="13">
        <f>S9+1</f>
        <v>42371</v>
      </c>
      <c r="T10" s="14" t="str">
        <f>IF(ISERROR(VLOOKUP(S10,' '!$A$2:$B$28,2,FALSE)),"",VLOOKUP(S10,' '!$A$2:$B$28,2,FALSE))</f>
        <v/>
      </c>
      <c r="U10" s="16" t="str">
        <f t="shared" ref="U10:U39" si="9">IF(R10=2,1+INT((S10-DATE(YEAR(S10+4-WEEKDAY(S10+6)),1,5)+WEEKDAY(DATE(YEAR(S10+4-WEEKDAY(S10+6)),1,3)))/7),"")</f>
        <v/>
      </c>
      <c r="V10" s="17">
        <f t="shared" ref="V10:V36" si="10">WEEKDAY(W10,1)</f>
        <v>3</v>
      </c>
      <c r="W10" s="13">
        <f>W9+1</f>
        <v>42402</v>
      </c>
      <c r="X10" s="14" t="str">
        <f>IF(ISERROR(VLOOKUP(W10,' '!$A$2:$B$28,2,FALSE)),"",VLOOKUP(W10,' '!$A$2:$B$28,2,FALSE))</f>
        <v/>
      </c>
      <c r="Y10" s="16" t="str">
        <f t="shared" ref="Y10:Y39" si="11">IF(V10=2,1+INT((W10-DATE(YEAR(W10+4-WEEKDAY(W10+6)),1,5)+WEEKDAY(DATE(YEAR(W10+4-WEEKDAY(W10+6)),1,3)))/7),"")</f>
        <v/>
      </c>
    </row>
    <row r="11" spans="1:27" x14ac:dyDescent="0.2">
      <c r="B11" s="12">
        <f t="shared" si="0"/>
        <v>5</v>
      </c>
      <c r="C11" s="13">
        <f t="shared" ref="C11:C36" si="12">C10+1</f>
        <v>42250</v>
      </c>
      <c r="D11" s="14" t="str">
        <f>IF(ISERROR(VLOOKUP(C11,' '!$A$2:$B$28,2,FALSE)),"",VLOOKUP(C11,' '!$A$2:$B$28,2,FALSE))</f>
        <v/>
      </c>
      <c r="E11" s="18" t="str">
        <f t="shared" si="1"/>
        <v/>
      </c>
      <c r="F11" s="12">
        <f t="shared" si="2"/>
        <v>7</v>
      </c>
      <c r="G11" s="13">
        <f t="shared" ref="G11:G36" si="13">G10+1</f>
        <v>42280</v>
      </c>
      <c r="H11" s="14" t="str">
        <f>IF(ISERROR(VLOOKUP(G11,' '!$A$2:$B$28,2,FALSE)),"",VLOOKUP(G11,' '!$A$2:$B$28,2,FALSE))</f>
        <v/>
      </c>
      <c r="I11" s="16" t="str">
        <f t="shared" si="3"/>
        <v/>
      </c>
      <c r="J11" s="17">
        <f t="shared" si="4"/>
        <v>3</v>
      </c>
      <c r="K11" s="13">
        <f t="shared" ref="K11:K36" si="14">K10+1</f>
        <v>42311</v>
      </c>
      <c r="L11" s="14" t="str">
        <f>IF(ISERROR(VLOOKUP(K11,' '!$A$2:$B$28,2,FALSE)),"",VLOOKUP(K11,' '!$A$2:$B$28,2,FALSE))</f>
        <v/>
      </c>
      <c r="M11" s="16" t="str">
        <f t="shared" si="5"/>
        <v/>
      </c>
      <c r="N11" s="17">
        <f t="shared" si="6"/>
        <v>5</v>
      </c>
      <c r="O11" s="13">
        <f t="shared" ref="O11:O36" si="15">O10+1</f>
        <v>42341</v>
      </c>
      <c r="P11" s="14" t="str">
        <f>IF(ISERROR(VLOOKUP(O11,' '!$A$2:$B$28,2,FALSE)),"",VLOOKUP(O11,' '!$A$2:$B$28,2,FALSE))</f>
        <v/>
      </c>
      <c r="Q11" s="16" t="str">
        <f t="shared" si="7"/>
        <v/>
      </c>
      <c r="R11" s="17">
        <f t="shared" si="8"/>
        <v>1</v>
      </c>
      <c r="S11" s="13">
        <f t="shared" ref="S11:S36" si="16">S10+1</f>
        <v>42372</v>
      </c>
      <c r="T11" s="14" t="str">
        <f>IF(ISERROR(VLOOKUP(S11,' '!$A$2:$B$28,2,FALSE)),"",VLOOKUP(S11,' '!$A$2:$B$28,2,FALSE))</f>
        <v/>
      </c>
      <c r="U11" s="16" t="str">
        <f t="shared" si="9"/>
        <v/>
      </c>
      <c r="V11" s="17">
        <f t="shared" si="10"/>
        <v>4</v>
      </c>
      <c r="W11" s="13">
        <f t="shared" ref="W11:W36" si="17">W10+1</f>
        <v>42403</v>
      </c>
      <c r="X11" s="14" t="str">
        <f>IF(ISERROR(VLOOKUP(W11,' '!$A$2:$B$28,2,FALSE)),"",VLOOKUP(W11,' '!$A$2:$B$28,2,FALSE))</f>
        <v/>
      </c>
      <c r="Y11" s="16" t="str">
        <f t="shared" si="11"/>
        <v/>
      </c>
      <c r="AA11" s="19"/>
    </row>
    <row r="12" spans="1:27" x14ac:dyDescent="0.2">
      <c r="B12" s="12">
        <f t="shared" si="0"/>
        <v>6</v>
      </c>
      <c r="C12" s="13">
        <f t="shared" si="12"/>
        <v>42251</v>
      </c>
      <c r="D12" s="14"/>
      <c r="E12" s="18" t="str">
        <f t="shared" si="1"/>
        <v/>
      </c>
      <c r="F12" s="12">
        <f t="shared" si="2"/>
        <v>1</v>
      </c>
      <c r="G12" s="13">
        <f t="shared" si="13"/>
        <v>42281</v>
      </c>
      <c r="H12" s="14" t="str">
        <f>IF(ISERROR(VLOOKUP(G12,' '!$A$2:$B$28,2,FALSE)),"",VLOOKUP(G12,' '!$A$2:$B$28,2,FALSE))</f>
        <v/>
      </c>
      <c r="I12" s="16" t="str">
        <f t="shared" si="3"/>
        <v/>
      </c>
      <c r="J12" s="17">
        <f t="shared" si="4"/>
        <v>4</v>
      </c>
      <c r="K12" s="13">
        <f t="shared" si="14"/>
        <v>42312</v>
      </c>
      <c r="L12" s="14" t="str">
        <f>IF(ISERROR(VLOOKUP(K12,' '!$A$2:$B$28,2,FALSE)),"",VLOOKUP(K12,' '!$A$2:$B$28,2,FALSE))</f>
        <v/>
      </c>
      <c r="M12" s="16" t="str">
        <f t="shared" si="5"/>
        <v/>
      </c>
      <c r="N12" s="17">
        <f t="shared" si="6"/>
        <v>6</v>
      </c>
      <c r="O12" s="13">
        <f t="shared" si="15"/>
        <v>42342</v>
      </c>
      <c r="P12" s="14" t="str">
        <f>IF(ISERROR(VLOOKUP(O12,' '!$A$2:$B$28,2,FALSE)),"",VLOOKUP(O12,' '!$A$2:$B$28,2,FALSE))</f>
        <v/>
      </c>
      <c r="Q12" s="16" t="str">
        <f t="shared" si="7"/>
        <v/>
      </c>
      <c r="R12" s="17">
        <f t="shared" si="8"/>
        <v>2</v>
      </c>
      <c r="S12" s="13">
        <f t="shared" si="16"/>
        <v>42373</v>
      </c>
      <c r="T12" s="14" t="str">
        <f>IF(ISERROR(VLOOKUP(S12,' '!$A$2:$B$28,2,FALSE)),"",VLOOKUP(S12,' '!$A$2:$B$28,2,FALSE))</f>
        <v/>
      </c>
      <c r="U12" s="16">
        <f t="shared" si="9"/>
        <v>1</v>
      </c>
      <c r="V12" s="17">
        <f t="shared" si="10"/>
        <v>5</v>
      </c>
      <c r="W12" s="13">
        <f t="shared" si="17"/>
        <v>42404</v>
      </c>
      <c r="X12" s="14" t="str">
        <f>IF(ISERROR(VLOOKUP(W12,' '!$A$2:$B$28,2,FALSE)),"",VLOOKUP(W12,' '!$A$2:$B$28,2,FALSE))</f>
        <v/>
      </c>
      <c r="Y12" s="16" t="str">
        <f t="shared" si="11"/>
        <v/>
      </c>
    </row>
    <row r="13" spans="1:27" x14ac:dyDescent="0.2">
      <c r="B13" s="12">
        <f t="shared" si="0"/>
        <v>7</v>
      </c>
      <c r="C13" s="13">
        <f t="shared" si="12"/>
        <v>42252</v>
      </c>
      <c r="D13" s="14" t="str">
        <f>IF(ISERROR(VLOOKUP(C13,' '!$A$2:$B$28,2,FALSE)),"",VLOOKUP(C13,' '!$A$2:$B$28,2,FALSE))</f>
        <v/>
      </c>
      <c r="E13" s="18" t="str">
        <f t="shared" si="1"/>
        <v/>
      </c>
      <c r="F13" s="12">
        <f t="shared" si="2"/>
        <v>2</v>
      </c>
      <c r="G13" s="13">
        <f t="shared" si="13"/>
        <v>42282</v>
      </c>
      <c r="H13" s="14" t="str">
        <f>IF(ISERROR(VLOOKUP(G13,' '!$A$2:$B$28,2,FALSE)),"",VLOOKUP(G13,' '!$A$2:$B$28,2,FALSE))</f>
        <v/>
      </c>
      <c r="I13" s="16">
        <f t="shared" si="3"/>
        <v>41</v>
      </c>
      <c r="J13" s="17">
        <f t="shared" si="4"/>
        <v>5</v>
      </c>
      <c r="K13" s="13">
        <f t="shared" si="14"/>
        <v>42313</v>
      </c>
      <c r="L13" s="14" t="str">
        <f>IF(ISERROR(VLOOKUP(K13,' '!$A$2:$B$28,2,FALSE)),"",VLOOKUP(K13,' '!$A$2:$B$28,2,FALSE))</f>
        <v/>
      </c>
      <c r="M13" s="16" t="str">
        <f t="shared" si="5"/>
        <v/>
      </c>
      <c r="N13" s="17">
        <f t="shared" si="6"/>
        <v>7</v>
      </c>
      <c r="O13" s="13">
        <f t="shared" si="15"/>
        <v>42343</v>
      </c>
      <c r="P13" s="14" t="str">
        <f>IF(ISERROR(VLOOKUP(O13,' '!$A$2:$B$28,2,FALSE)),"",VLOOKUP(O13,' '!$A$2:$B$28,2,FALSE))</f>
        <v/>
      </c>
      <c r="Q13" s="16" t="str">
        <f t="shared" si="7"/>
        <v/>
      </c>
      <c r="R13" s="17">
        <f t="shared" si="8"/>
        <v>3</v>
      </c>
      <c r="S13" s="13">
        <f t="shared" si="16"/>
        <v>42374</v>
      </c>
      <c r="T13" s="14" t="str">
        <f>IF(ISERROR(VLOOKUP(S13,' '!$A$2:$B$28,2,FALSE)),"",VLOOKUP(S13,' '!$A$2:$B$28,2,FALSE))</f>
        <v/>
      </c>
      <c r="U13" s="16" t="str">
        <f t="shared" si="9"/>
        <v/>
      </c>
      <c r="V13" s="17">
        <f t="shared" si="10"/>
        <v>6</v>
      </c>
      <c r="W13" s="13">
        <f t="shared" si="17"/>
        <v>42405</v>
      </c>
      <c r="X13" s="14" t="str">
        <f>IF(ISERROR(VLOOKUP(W13,' '!$A$2:$B$28,2,FALSE)),"",VLOOKUP(W13,' '!$A$2:$B$28,2,FALSE))</f>
        <v/>
      </c>
      <c r="Y13" s="16" t="str">
        <f t="shared" si="11"/>
        <v/>
      </c>
    </row>
    <row r="14" spans="1:27" x14ac:dyDescent="0.2">
      <c r="B14" s="12">
        <f t="shared" si="0"/>
        <v>1</v>
      </c>
      <c r="C14" s="13">
        <f t="shared" si="12"/>
        <v>42253</v>
      </c>
      <c r="D14" s="14" t="str">
        <f>IF(ISERROR(VLOOKUP(C14,' '!$A$2:$B$28,2,FALSE)),"",VLOOKUP(C14,' '!$A$2:$B$28,2,FALSE))</f>
        <v/>
      </c>
      <c r="E14" s="18" t="str">
        <f t="shared" si="1"/>
        <v/>
      </c>
      <c r="F14" s="12">
        <f t="shared" si="2"/>
        <v>3</v>
      </c>
      <c r="G14" s="13">
        <f t="shared" si="13"/>
        <v>42283</v>
      </c>
      <c r="H14" s="14" t="str">
        <f>IF(ISERROR(VLOOKUP(G14,' '!$A$2:$B$28,2,FALSE)),"",VLOOKUP(G14,' '!$A$2:$B$28,2,FALSE))</f>
        <v/>
      </c>
      <c r="I14" s="16" t="str">
        <f t="shared" si="3"/>
        <v/>
      </c>
      <c r="J14" s="17">
        <f t="shared" si="4"/>
        <v>6</v>
      </c>
      <c r="K14" s="13">
        <f t="shared" si="14"/>
        <v>42314</v>
      </c>
      <c r="L14" s="14" t="str">
        <f>IF(ISERROR(VLOOKUP(K14,' '!$A$2:$B$28,2,FALSE)),"",VLOOKUP(K14,' '!$A$2:$B$28,2,FALSE))</f>
        <v/>
      </c>
      <c r="M14" s="16" t="str">
        <f t="shared" si="5"/>
        <v/>
      </c>
      <c r="N14" s="17">
        <f t="shared" si="6"/>
        <v>1</v>
      </c>
      <c r="O14" s="13">
        <f t="shared" si="15"/>
        <v>42344</v>
      </c>
      <c r="P14" s="14" t="str">
        <f>IF(ISERROR(VLOOKUP(O14,' '!$A$2:$B$28,2,FALSE)),"",VLOOKUP(O14,' '!$A$2:$B$28,2,FALSE))</f>
        <v/>
      </c>
      <c r="Q14" s="16" t="str">
        <f t="shared" si="7"/>
        <v/>
      </c>
      <c r="R14" s="17">
        <f t="shared" si="8"/>
        <v>4</v>
      </c>
      <c r="S14" s="13">
        <f t="shared" si="16"/>
        <v>42375</v>
      </c>
      <c r="T14" s="14" t="s">
        <v>49</v>
      </c>
      <c r="U14" s="16" t="str">
        <f t="shared" si="9"/>
        <v/>
      </c>
      <c r="V14" s="17">
        <f t="shared" si="10"/>
        <v>7</v>
      </c>
      <c r="W14" s="13">
        <f t="shared" si="17"/>
        <v>42406</v>
      </c>
      <c r="X14" s="14" t="str">
        <f>IF(ISERROR(VLOOKUP(W14,' '!$A$2:$B$28,2,FALSE)),"",VLOOKUP(W14,' '!$A$2:$B$28,2,FALSE))</f>
        <v/>
      </c>
      <c r="Y14" s="16" t="str">
        <f t="shared" si="11"/>
        <v/>
      </c>
    </row>
    <row r="15" spans="1:27" x14ac:dyDescent="0.2">
      <c r="B15" s="12">
        <f t="shared" si="0"/>
        <v>2</v>
      </c>
      <c r="C15" s="13">
        <f t="shared" si="12"/>
        <v>42254</v>
      </c>
      <c r="D15" s="14" t="str">
        <f>IF(ISERROR(VLOOKUP(C15,' '!$A$2:$B$28,2,FALSE)),"",VLOOKUP(C15,' '!$A$2:$B$28,2,FALSE))</f>
        <v/>
      </c>
      <c r="E15" s="18">
        <f t="shared" si="1"/>
        <v>37</v>
      </c>
      <c r="F15" s="12">
        <f t="shared" si="2"/>
        <v>4</v>
      </c>
      <c r="G15" s="13">
        <f t="shared" si="13"/>
        <v>42284</v>
      </c>
      <c r="H15" s="14" t="s">
        <v>48</v>
      </c>
      <c r="I15" s="16" t="str">
        <f t="shared" si="3"/>
        <v/>
      </c>
      <c r="J15" s="17">
        <f t="shared" si="4"/>
        <v>7</v>
      </c>
      <c r="K15" s="13">
        <f t="shared" si="14"/>
        <v>42315</v>
      </c>
      <c r="L15" s="14" t="str">
        <f>IF(ISERROR(VLOOKUP(K15,' '!$A$2:$B$28,2,FALSE)),"",VLOOKUP(K15,' '!$A$2:$B$28,2,FALSE))</f>
        <v/>
      </c>
      <c r="M15" s="16" t="str">
        <f t="shared" si="5"/>
        <v/>
      </c>
      <c r="N15" s="17">
        <f t="shared" si="6"/>
        <v>2</v>
      </c>
      <c r="O15" s="13">
        <f t="shared" si="15"/>
        <v>42345</v>
      </c>
      <c r="P15" s="14" t="str">
        <f>IF(ISERROR(VLOOKUP(O15,' '!$A$2:$B$28,2,FALSE)),"",VLOOKUP(O15,' '!$A$2:$B$28,2,FALSE))</f>
        <v/>
      </c>
      <c r="Q15" s="16">
        <f t="shared" si="7"/>
        <v>50</v>
      </c>
      <c r="R15" s="17">
        <f t="shared" si="8"/>
        <v>5</v>
      </c>
      <c r="S15" s="13">
        <f t="shared" si="16"/>
        <v>42376</v>
      </c>
      <c r="T15" s="14" t="str">
        <f>IF(ISERROR(VLOOKUP(S15,' '!$A$2:$B$28,2,FALSE)),"",VLOOKUP(S15,' '!$A$2:$B$28,2,FALSE))</f>
        <v/>
      </c>
      <c r="U15" s="16" t="str">
        <f t="shared" si="9"/>
        <v/>
      </c>
      <c r="V15" s="17">
        <f t="shared" si="10"/>
        <v>1</v>
      </c>
      <c r="W15" s="13">
        <f t="shared" si="17"/>
        <v>42407</v>
      </c>
      <c r="X15" s="14" t="str">
        <f>IF(ISERROR(VLOOKUP(W15,' '!$A$2:$B$28,2,FALSE)),"",VLOOKUP(W15,' '!$A$2:$B$28,2,FALSE))</f>
        <v/>
      </c>
      <c r="Y15" s="16" t="str">
        <f t="shared" si="11"/>
        <v/>
      </c>
    </row>
    <row r="16" spans="1:27" x14ac:dyDescent="0.2">
      <c r="B16" s="12">
        <f t="shared" si="0"/>
        <v>3</v>
      </c>
      <c r="C16" s="13">
        <f t="shared" si="12"/>
        <v>42255</v>
      </c>
      <c r="D16" s="14" t="str">
        <f>IF(ISERROR(VLOOKUP(C16,' '!$A$2:$B$28,2,FALSE)),"",VLOOKUP(C16,' '!$A$2:$B$28,2,FALSE))</f>
        <v/>
      </c>
      <c r="E16" s="18" t="str">
        <f t="shared" si="1"/>
        <v/>
      </c>
      <c r="F16" s="12">
        <f t="shared" si="2"/>
        <v>5</v>
      </c>
      <c r="G16" s="13">
        <f t="shared" si="13"/>
        <v>42285</v>
      </c>
      <c r="H16" s="14" t="str">
        <f>IF(ISERROR(VLOOKUP(G16,' '!$A$2:$B$28,2,FALSE)),"",VLOOKUP(G16,' '!$A$2:$B$28,2,FALSE))</f>
        <v/>
      </c>
      <c r="I16" s="16" t="str">
        <f t="shared" si="3"/>
        <v/>
      </c>
      <c r="J16" s="17">
        <f t="shared" si="4"/>
        <v>1</v>
      </c>
      <c r="K16" s="13">
        <f t="shared" si="14"/>
        <v>42316</v>
      </c>
      <c r="L16" s="14" t="str">
        <f>IF(ISERROR(VLOOKUP(K16,' '!$A$2:$B$28,2,FALSE)),"",VLOOKUP(K16,' '!$A$2:$B$28,2,FALSE))</f>
        <v/>
      </c>
      <c r="M16" s="16" t="str">
        <f t="shared" si="5"/>
        <v/>
      </c>
      <c r="N16" s="17">
        <f t="shared" si="6"/>
        <v>3</v>
      </c>
      <c r="O16" s="13">
        <f t="shared" si="15"/>
        <v>42346</v>
      </c>
      <c r="P16" s="14" t="str">
        <f>IF(ISERROR(VLOOKUP(O16,' '!$A$2:$B$28,2,FALSE)),"",VLOOKUP(O16,' '!$A$2:$B$28,2,FALSE))</f>
        <v/>
      </c>
      <c r="Q16" s="16" t="str">
        <f t="shared" si="7"/>
        <v/>
      </c>
      <c r="R16" s="17">
        <f t="shared" si="8"/>
        <v>6</v>
      </c>
      <c r="S16" s="13">
        <f t="shared" si="16"/>
        <v>42377</v>
      </c>
      <c r="T16" s="14" t="str">
        <f>IF(ISERROR(VLOOKUP(S16,' '!$A$2:$B$28,2,FALSE)),"",VLOOKUP(S16,' '!$A$2:$B$28,2,FALSE))</f>
        <v/>
      </c>
      <c r="U16" s="16" t="str">
        <f t="shared" si="9"/>
        <v/>
      </c>
      <c r="V16" s="17">
        <f t="shared" si="10"/>
        <v>2</v>
      </c>
      <c r="W16" s="13">
        <f t="shared" si="17"/>
        <v>42408</v>
      </c>
      <c r="X16" s="14" t="str">
        <f>IF(ISERROR(VLOOKUP(W16,' '!$A$2:$B$28,2,FALSE)),"",VLOOKUP(W16,' '!$A$2:$B$28,2,FALSE))</f>
        <v/>
      </c>
      <c r="Y16" s="16">
        <f t="shared" si="11"/>
        <v>6</v>
      </c>
    </row>
    <row r="17" spans="2:25" x14ac:dyDescent="0.2">
      <c r="B17" s="12">
        <f t="shared" si="0"/>
        <v>4</v>
      </c>
      <c r="C17" s="13">
        <f t="shared" si="12"/>
        <v>42256</v>
      </c>
      <c r="D17" s="14" t="s">
        <v>46</v>
      </c>
      <c r="E17" s="18" t="str">
        <f t="shared" si="1"/>
        <v/>
      </c>
      <c r="F17" s="12">
        <f t="shared" si="2"/>
        <v>6</v>
      </c>
      <c r="G17" s="13">
        <f t="shared" si="13"/>
        <v>42286</v>
      </c>
      <c r="H17" s="14" t="str">
        <f>IF(ISERROR(VLOOKUP(G17,' '!$A$2:$B$28,2,FALSE)),"",VLOOKUP(G17,' '!$A$2:$B$28,2,FALSE))</f>
        <v/>
      </c>
      <c r="I17" s="16" t="str">
        <f t="shared" si="3"/>
        <v/>
      </c>
      <c r="J17" s="17">
        <f t="shared" si="4"/>
        <v>2</v>
      </c>
      <c r="K17" s="13">
        <f t="shared" si="14"/>
        <v>42317</v>
      </c>
      <c r="L17" s="14" t="str">
        <f>IF(ISERROR(VLOOKUP(K17,' '!$A$2:$B$28,2,FALSE)),"",VLOOKUP(K17,' '!$A$2:$B$28,2,FALSE))</f>
        <v/>
      </c>
      <c r="M17" s="16">
        <f t="shared" si="5"/>
        <v>46</v>
      </c>
      <c r="N17" s="17">
        <f t="shared" si="6"/>
        <v>4</v>
      </c>
      <c r="O17" s="13">
        <f t="shared" si="15"/>
        <v>42347</v>
      </c>
      <c r="P17" s="14" t="s">
        <v>49</v>
      </c>
      <c r="Q17" s="16" t="str">
        <f t="shared" si="7"/>
        <v/>
      </c>
      <c r="R17" s="17">
        <f t="shared" si="8"/>
        <v>7</v>
      </c>
      <c r="S17" s="13">
        <f t="shared" si="16"/>
        <v>42378</v>
      </c>
      <c r="T17" s="14" t="str">
        <f>IF(ISERROR(VLOOKUP(S17,' '!$A$2:$B$28,2,FALSE)),"",VLOOKUP(S17,' '!$A$2:$B$28,2,FALSE))</f>
        <v/>
      </c>
      <c r="U17" s="16" t="str">
        <f t="shared" si="9"/>
        <v/>
      </c>
      <c r="V17" s="17">
        <f t="shared" si="10"/>
        <v>3</v>
      </c>
      <c r="W17" s="13">
        <f t="shared" si="17"/>
        <v>42409</v>
      </c>
      <c r="X17" s="14" t="str">
        <f>IF(ISERROR(VLOOKUP(W17,' '!$A$2:$B$28,2,FALSE)),"",VLOOKUP(W17,' '!$A$2:$B$28,2,FALSE))</f>
        <v/>
      </c>
      <c r="Y17" s="16" t="str">
        <f t="shared" si="11"/>
        <v/>
      </c>
    </row>
    <row r="18" spans="2:25" x14ac:dyDescent="0.2">
      <c r="B18" s="12">
        <f t="shared" si="0"/>
        <v>5</v>
      </c>
      <c r="C18" s="13">
        <f t="shared" si="12"/>
        <v>42257</v>
      </c>
      <c r="D18" s="14" t="str">
        <f>IF(ISERROR(VLOOKUP(C18,' '!$A$2:$B$28,2,FALSE)),"",VLOOKUP(C18,' '!$A$2:$B$28,2,FALSE))</f>
        <v/>
      </c>
      <c r="E18" s="18" t="str">
        <f t="shared" si="1"/>
        <v/>
      </c>
      <c r="F18" s="12">
        <f t="shared" si="2"/>
        <v>7</v>
      </c>
      <c r="G18" s="13">
        <f t="shared" si="13"/>
        <v>42287</v>
      </c>
      <c r="H18" s="14" t="str">
        <f>IF(ISERROR(VLOOKUP(G18,' '!$A$2:$B$28,2,FALSE)),"",VLOOKUP(G18,' '!$A$2:$B$28,2,FALSE))</f>
        <v/>
      </c>
      <c r="I18" s="16" t="str">
        <f t="shared" si="3"/>
        <v/>
      </c>
      <c r="J18" s="17">
        <f t="shared" si="4"/>
        <v>3</v>
      </c>
      <c r="K18" s="13">
        <f t="shared" si="14"/>
        <v>42318</v>
      </c>
      <c r="L18" s="14" t="str">
        <f>IF(ISERROR(VLOOKUP(K18,' '!$A$2:$B$28,2,FALSE)),"",VLOOKUP(K18,' '!$A$2:$B$28,2,FALSE))</f>
        <v/>
      </c>
      <c r="M18" s="16" t="str">
        <f t="shared" si="5"/>
        <v/>
      </c>
      <c r="N18" s="17">
        <f t="shared" si="6"/>
        <v>5</v>
      </c>
      <c r="O18" s="13">
        <f t="shared" si="15"/>
        <v>42348</v>
      </c>
      <c r="P18" s="14" t="str">
        <f>IF(ISERROR(VLOOKUP(O18,' '!$A$2:$B$28,2,FALSE)),"",VLOOKUP(O18,' '!$A$2:$B$28,2,FALSE))</f>
        <v/>
      </c>
      <c r="Q18" s="16" t="str">
        <f t="shared" si="7"/>
        <v/>
      </c>
      <c r="R18" s="17">
        <f t="shared" si="8"/>
        <v>1</v>
      </c>
      <c r="S18" s="13">
        <f t="shared" si="16"/>
        <v>42379</v>
      </c>
      <c r="T18" s="14" t="str">
        <f>IF(ISERROR(VLOOKUP(S18,' '!$A$2:$B$28,2,FALSE)),"",VLOOKUP(S18,' '!$A$2:$B$28,2,FALSE))</f>
        <v/>
      </c>
      <c r="U18" s="16" t="str">
        <f t="shared" si="9"/>
        <v/>
      </c>
      <c r="V18" s="17">
        <f t="shared" si="10"/>
        <v>4</v>
      </c>
      <c r="W18" s="13">
        <f t="shared" si="17"/>
        <v>42410</v>
      </c>
      <c r="X18" s="14" t="s">
        <v>49</v>
      </c>
      <c r="Y18" s="16" t="str">
        <f t="shared" si="11"/>
        <v/>
      </c>
    </row>
    <row r="19" spans="2:25" x14ac:dyDescent="0.2">
      <c r="B19" s="12">
        <f t="shared" si="0"/>
        <v>6</v>
      </c>
      <c r="C19" s="13">
        <f t="shared" si="12"/>
        <v>42258</v>
      </c>
      <c r="D19" s="14" t="s">
        <v>46</v>
      </c>
      <c r="E19" s="18" t="str">
        <f t="shared" si="1"/>
        <v/>
      </c>
      <c r="F19" s="12">
        <f t="shared" si="2"/>
        <v>1</v>
      </c>
      <c r="G19" s="13">
        <f t="shared" si="13"/>
        <v>42288</v>
      </c>
      <c r="H19" s="14" t="str">
        <f>IF(ISERROR(VLOOKUP(G19,' '!$A$2:$B$28,2,FALSE)),"",VLOOKUP(G19,' '!$A$2:$B$28,2,FALSE))</f>
        <v/>
      </c>
      <c r="I19" s="16" t="str">
        <f t="shared" si="3"/>
        <v/>
      </c>
      <c r="J19" s="17">
        <f t="shared" si="4"/>
        <v>4</v>
      </c>
      <c r="K19" s="13">
        <f t="shared" si="14"/>
        <v>42319</v>
      </c>
      <c r="L19" s="14" t="s">
        <v>49</v>
      </c>
      <c r="M19" s="16" t="str">
        <f t="shared" si="5"/>
        <v/>
      </c>
      <c r="N19" s="17">
        <f t="shared" si="6"/>
        <v>6</v>
      </c>
      <c r="O19" s="13">
        <f t="shared" si="15"/>
        <v>42349</v>
      </c>
      <c r="P19" s="14" t="str">
        <f>IF(ISERROR(VLOOKUP(O19,' '!$A$2:$B$28,2,FALSE)),"",VLOOKUP(O19,' '!$A$2:$B$28,2,FALSE))</f>
        <v/>
      </c>
      <c r="Q19" s="16" t="str">
        <f t="shared" si="7"/>
        <v/>
      </c>
      <c r="R19" s="17">
        <f t="shared" si="8"/>
        <v>2</v>
      </c>
      <c r="S19" s="13">
        <f t="shared" si="16"/>
        <v>42380</v>
      </c>
      <c r="T19" s="14" t="str">
        <f>IF(ISERROR(VLOOKUP(S19,' '!$A$2:$B$28,2,FALSE)),"",VLOOKUP(S19,' '!$A$2:$B$28,2,FALSE))</f>
        <v/>
      </c>
      <c r="U19" s="16">
        <f t="shared" si="9"/>
        <v>2</v>
      </c>
      <c r="V19" s="17">
        <f t="shared" si="10"/>
        <v>5</v>
      </c>
      <c r="W19" s="13">
        <f t="shared" si="17"/>
        <v>42411</v>
      </c>
      <c r="X19" s="14" t="str">
        <f>IF(ISERROR(VLOOKUP(W19,' '!$A$2:$B$28,2,FALSE)),"",VLOOKUP(W19,' '!$A$2:$B$28,2,FALSE))</f>
        <v/>
      </c>
      <c r="Y19" s="16" t="str">
        <f t="shared" si="11"/>
        <v/>
      </c>
    </row>
    <row r="20" spans="2:25" x14ac:dyDescent="0.2">
      <c r="B20" s="12">
        <f t="shared" si="0"/>
        <v>7</v>
      </c>
      <c r="C20" s="13">
        <f t="shared" si="12"/>
        <v>42259</v>
      </c>
      <c r="D20" s="14" t="s">
        <v>46</v>
      </c>
      <c r="E20" s="18" t="str">
        <f t="shared" si="1"/>
        <v/>
      </c>
      <c r="F20" s="12">
        <f t="shared" si="2"/>
        <v>2</v>
      </c>
      <c r="G20" s="13">
        <f t="shared" si="13"/>
        <v>42289</v>
      </c>
      <c r="H20" s="14" t="str">
        <f>IF(ISERROR(VLOOKUP(G20,' '!$A$2:$B$28,2,FALSE)),"",VLOOKUP(G20,' '!$A$2:$B$28,2,FALSE))</f>
        <v/>
      </c>
      <c r="I20" s="16">
        <f t="shared" si="3"/>
        <v>42</v>
      </c>
      <c r="J20" s="17">
        <f t="shared" si="4"/>
        <v>5</v>
      </c>
      <c r="K20" s="13">
        <f t="shared" si="14"/>
        <v>42320</v>
      </c>
      <c r="L20" s="14" t="str">
        <f>IF(ISERROR(VLOOKUP(K20,' '!$A$2:$B$28,2,FALSE)),"",VLOOKUP(K20,' '!$A$2:$B$28,2,FALSE))</f>
        <v/>
      </c>
      <c r="M20" s="16" t="str">
        <f t="shared" si="5"/>
        <v/>
      </c>
      <c r="N20" s="17">
        <f t="shared" si="6"/>
        <v>7</v>
      </c>
      <c r="O20" s="13">
        <f t="shared" si="15"/>
        <v>42350</v>
      </c>
      <c r="P20" s="14" t="str">
        <f>IF(ISERROR(VLOOKUP(O20,' '!$A$2:$B$28,2,FALSE)),"",VLOOKUP(O20,' '!$A$2:$B$28,2,FALSE))</f>
        <v/>
      </c>
      <c r="Q20" s="16" t="str">
        <f t="shared" si="7"/>
        <v/>
      </c>
      <c r="R20" s="17">
        <f t="shared" si="8"/>
        <v>3</v>
      </c>
      <c r="S20" s="13">
        <f t="shared" si="16"/>
        <v>42381</v>
      </c>
      <c r="T20" s="14" t="str">
        <f>IF(ISERROR(VLOOKUP(S20,' '!$A$2:$B$28,2,FALSE)),"",VLOOKUP(S20,' '!$A$2:$B$28,2,FALSE))</f>
        <v/>
      </c>
      <c r="U20" s="16" t="str">
        <f t="shared" si="9"/>
        <v/>
      </c>
      <c r="V20" s="17">
        <f t="shared" si="10"/>
        <v>6</v>
      </c>
      <c r="W20" s="13">
        <f t="shared" si="17"/>
        <v>42412</v>
      </c>
      <c r="X20" s="14" t="str">
        <f>IF(ISERROR(VLOOKUP(W20,' '!$A$2:$B$28,2,FALSE)),"",VLOOKUP(W20,' '!$A$2:$B$28,2,FALSE))</f>
        <v/>
      </c>
      <c r="Y20" s="16" t="str">
        <f t="shared" si="11"/>
        <v/>
      </c>
    </row>
    <row r="21" spans="2:25" x14ac:dyDescent="0.2">
      <c r="B21" s="12">
        <f t="shared" si="0"/>
        <v>1</v>
      </c>
      <c r="C21" s="13">
        <f t="shared" si="12"/>
        <v>42260</v>
      </c>
      <c r="D21" s="14" t="s">
        <v>46</v>
      </c>
      <c r="E21" s="18" t="str">
        <f t="shared" si="1"/>
        <v/>
      </c>
      <c r="F21" s="12">
        <f t="shared" si="2"/>
        <v>3</v>
      </c>
      <c r="G21" s="13">
        <f t="shared" si="13"/>
        <v>42290</v>
      </c>
      <c r="H21" s="14" t="str">
        <f>IF(ISERROR(VLOOKUP(G21,' '!$A$2:$B$28,2,FALSE)),"",VLOOKUP(G21,' '!$A$2:$B$28,2,FALSE))</f>
        <v/>
      </c>
      <c r="I21" s="16" t="str">
        <f t="shared" si="3"/>
        <v/>
      </c>
      <c r="J21" s="17">
        <f t="shared" si="4"/>
        <v>6</v>
      </c>
      <c r="K21" s="13">
        <f t="shared" si="14"/>
        <v>42321</v>
      </c>
      <c r="L21" s="14" t="str">
        <f>IF(ISERROR(VLOOKUP(K21,' '!$A$2:$B$28,2,FALSE)),"",VLOOKUP(K21,' '!$A$2:$B$28,2,FALSE))</f>
        <v/>
      </c>
      <c r="M21" s="16" t="str">
        <f t="shared" si="5"/>
        <v/>
      </c>
      <c r="N21" s="17">
        <f t="shared" si="6"/>
        <v>1</v>
      </c>
      <c r="O21" s="13">
        <f t="shared" si="15"/>
        <v>42351</v>
      </c>
      <c r="P21" s="14" t="str">
        <f>IF(ISERROR(VLOOKUP(O21,' '!$A$2:$B$28,2,FALSE)),"",VLOOKUP(O21,' '!$A$2:$B$28,2,FALSE))</f>
        <v/>
      </c>
      <c r="Q21" s="16" t="str">
        <f t="shared" si="7"/>
        <v/>
      </c>
      <c r="R21" s="17">
        <f t="shared" si="8"/>
        <v>4</v>
      </c>
      <c r="S21" s="13">
        <f t="shared" si="16"/>
        <v>42382</v>
      </c>
      <c r="T21" s="14" t="s">
        <v>49</v>
      </c>
      <c r="U21" s="16" t="str">
        <f t="shared" si="9"/>
        <v/>
      </c>
      <c r="V21" s="17">
        <f t="shared" si="10"/>
        <v>7</v>
      </c>
      <c r="W21" s="13">
        <f t="shared" si="17"/>
        <v>42413</v>
      </c>
      <c r="X21" s="14" t="str">
        <f>IF(ISERROR(VLOOKUP(W21,' '!$A$2:$B$28,2,FALSE)),"",VLOOKUP(W21,' '!$A$2:$B$28,2,FALSE))</f>
        <v/>
      </c>
      <c r="Y21" s="16" t="str">
        <f t="shared" si="11"/>
        <v/>
      </c>
    </row>
    <row r="22" spans="2:25" x14ac:dyDescent="0.2">
      <c r="B22" s="12">
        <f t="shared" si="0"/>
        <v>2</v>
      </c>
      <c r="C22" s="13">
        <f t="shared" si="12"/>
        <v>42261</v>
      </c>
      <c r="D22" s="14" t="str">
        <f>IF(ISERROR(VLOOKUP(C22,' '!$A$2:$B$28,2,FALSE)),"",VLOOKUP(C22,' '!$A$2:$B$28,2,FALSE))</f>
        <v/>
      </c>
      <c r="E22" s="18">
        <f t="shared" si="1"/>
        <v>38</v>
      </c>
      <c r="F22" s="12">
        <f t="shared" si="2"/>
        <v>4</v>
      </c>
      <c r="G22" s="13">
        <f t="shared" si="13"/>
        <v>42291</v>
      </c>
      <c r="H22" s="14" t="s">
        <v>49</v>
      </c>
      <c r="I22" s="16" t="str">
        <f t="shared" si="3"/>
        <v/>
      </c>
      <c r="J22" s="17">
        <f t="shared" si="4"/>
        <v>7</v>
      </c>
      <c r="K22" s="13">
        <f t="shared" si="14"/>
        <v>42322</v>
      </c>
      <c r="L22" s="14" t="str">
        <f>IF(ISERROR(VLOOKUP(K22,' '!$A$2:$B$28,2,FALSE)),"",VLOOKUP(K22,' '!$A$2:$B$28,2,FALSE))</f>
        <v/>
      </c>
      <c r="M22" s="16" t="str">
        <f t="shared" si="5"/>
        <v/>
      </c>
      <c r="N22" s="17">
        <f t="shared" si="6"/>
        <v>2</v>
      </c>
      <c r="O22" s="13">
        <f t="shared" si="15"/>
        <v>42352</v>
      </c>
      <c r="P22" s="14" t="str">
        <f>IF(ISERROR(VLOOKUP(O22,' '!$A$2:$B$28,2,FALSE)),"",VLOOKUP(O22,' '!$A$2:$B$28,2,FALSE))</f>
        <v/>
      </c>
      <c r="Q22" s="16">
        <f t="shared" si="7"/>
        <v>51</v>
      </c>
      <c r="R22" s="17">
        <f t="shared" si="8"/>
        <v>5</v>
      </c>
      <c r="S22" s="13">
        <f t="shared" si="16"/>
        <v>42383</v>
      </c>
      <c r="T22" s="14" t="str">
        <f>IF(ISERROR(VLOOKUP(S22,' '!$A$2:$B$28,2,FALSE)),"",VLOOKUP(S22,' '!$A$2:$B$28,2,FALSE))</f>
        <v/>
      </c>
      <c r="U22" s="16" t="str">
        <f t="shared" si="9"/>
        <v/>
      </c>
      <c r="V22" s="17">
        <f t="shared" si="10"/>
        <v>1</v>
      </c>
      <c r="W22" s="13">
        <f t="shared" si="17"/>
        <v>42414</v>
      </c>
      <c r="X22" s="14" t="str">
        <f>IF(ISERROR(VLOOKUP(W22,' '!$A$2:$B$28,2,FALSE)),"",VLOOKUP(W22,' '!$A$2:$B$28,2,FALSE))</f>
        <v/>
      </c>
      <c r="Y22" s="16" t="str">
        <f t="shared" si="11"/>
        <v/>
      </c>
    </row>
    <row r="23" spans="2:25" x14ac:dyDescent="0.2">
      <c r="B23" s="12">
        <f t="shared" si="0"/>
        <v>3</v>
      </c>
      <c r="C23" s="13">
        <f t="shared" si="12"/>
        <v>42262</v>
      </c>
      <c r="D23" s="14" t="str">
        <f>IF(ISERROR(VLOOKUP(C23,' '!$A$2:$B$28,2,FALSE)),"",VLOOKUP(C23,' '!$A$2:$B$28,2,FALSE))</f>
        <v/>
      </c>
      <c r="E23" s="18" t="str">
        <f t="shared" si="1"/>
        <v/>
      </c>
      <c r="F23" s="12">
        <f t="shared" si="2"/>
        <v>5</v>
      </c>
      <c r="G23" s="13">
        <f t="shared" si="13"/>
        <v>42292</v>
      </c>
      <c r="H23" s="14" t="str">
        <f>IF(ISERROR(VLOOKUP(G23,' '!$A$2:$B$28,2,FALSE)),"",VLOOKUP(G23,' '!$A$2:$B$28,2,FALSE))</f>
        <v/>
      </c>
      <c r="I23" s="16" t="str">
        <f t="shared" si="3"/>
        <v/>
      </c>
      <c r="J23" s="17">
        <f t="shared" si="4"/>
        <v>1</v>
      </c>
      <c r="K23" s="13">
        <f t="shared" si="14"/>
        <v>42323</v>
      </c>
      <c r="L23" s="14" t="str">
        <f>IF(ISERROR(VLOOKUP(K23,' '!$A$2:$B$28,2,FALSE)),"",VLOOKUP(K23,' '!$A$2:$B$28,2,FALSE))</f>
        <v/>
      </c>
      <c r="M23" s="16" t="str">
        <f t="shared" si="5"/>
        <v/>
      </c>
      <c r="N23" s="17">
        <f t="shared" si="6"/>
        <v>3</v>
      </c>
      <c r="O23" s="13">
        <f t="shared" si="15"/>
        <v>42353</v>
      </c>
      <c r="P23" s="14" t="s">
        <v>47</v>
      </c>
      <c r="Q23" s="16" t="str">
        <f t="shared" si="7"/>
        <v/>
      </c>
      <c r="R23" s="17">
        <f t="shared" si="8"/>
        <v>6</v>
      </c>
      <c r="S23" s="13">
        <f t="shared" si="16"/>
        <v>42384</v>
      </c>
      <c r="T23" s="14" t="str">
        <f>IF(ISERROR(VLOOKUP(S23,' '!$A$2:$B$28,2,FALSE)),"",VLOOKUP(S23,' '!$A$2:$B$28,2,FALSE))</f>
        <v/>
      </c>
      <c r="U23" s="16" t="str">
        <f t="shared" si="9"/>
        <v/>
      </c>
      <c r="V23" s="17">
        <f t="shared" si="10"/>
        <v>2</v>
      </c>
      <c r="W23" s="13">
        <f t="shared" si="17"/>
        <v>42415</v>
      </c>
      <c r="X23" s="14" t="str">
        <f>IF(ISERROR(VLOOKUP(W23,' '!$A$2:$B$28,2,FALSE)),"",VLOOKUP(W23,' '!$A$2:$B$28,2,FALSE))</f>
        <v/>
      </c>
      <c r="Y23" s="16">
        <f t="shared" si="11"/>
        <v>7</v>
      </c>
    </row>
    <row r="24" spans="2:25" x14ac:dyDescent="0.2">
      <c r="B24" s="12">
        <f t="shared" si="0"/>
        <v>4</v>
      </c>
      <c r="C24" s="13">
        <f t="shared" si="12"/>
        <v>42263</v>
      </c>
      <c r="D24" s="14" t="s">
        <v>46</v>
      </c>
      <c r="E24" s="18" t="str">
        <f t="shared" si="1"/>
        <v/>
      </c>
      <c r="F24" s="12">
        <f t="shared" si="2"/>
        <v>6</v>
      </c>
      <c r="G24" s="13">
        <f t="shared" si="13"/>
        <v>42293</v>
      </c>
      <c r="H24" s="14" t="str">
        <f>IF(ISERROR(VLOOKUP(G24,' '!$A$2:$B$28,2,FALSE)),"",VLOOKUP(G24,' '!$A$2:$B$28,2,FALSE))</f>
        <v/>
      </c>
      <c r="I24" s="16" t="str">
        <f t="shared" si="3"/>
        <v/>
      </c>
      <c r="J24" s="17">
        <f t="shared" si="4"/>
        <v>2</v>
      </c>
      <c r="K24" s="13">
        <f t="shared" si="14"/>
        <v>42324</v>
      </c>
      <c r="L24" s="14" t="str">
        <f>IF(ISERROR(VLOOKUP(K24,' '!$A$2:$B$28,2,FALSE)),"",VLOOKUP(K24,' '!$A$2:$B$28,2,FALSE))</f>
        <v/>
      </c>
      <c r="M24" s="16">
        <f t="shared" si="5"/>
        <v>47</v>
      </c>
      <c r="N24" s="17">
        <f t="shared" si="6"/>
        <v>4</v>
      </c>
      <c r="O24" s="13">
        <f t="shared" si="15"/>
        <v>42354</v>
      </c>
      <c r="P24" s="14" t="s">
        <v>49</v>
      </c>
      <c r="Q24" s="16" t="str">
        <f t="shared" si="7"/>
        <v/>
      </c>
      <c r="R24" s="17">
        <f t="shared" si="8"/>
        <v>7</v>
      </c>
      <c r="S24" s="13">
        <f t="shared" si="16"/>
        <v>42385</v>
      </c>
      <c r="T24" s="14" t="str">
        <f>IF(ISERROR(VLOOKUP(S24,' '!$A$2:$B$28,2,FALSE)),"",VLOOKUP(S24,' '!$A$2:$B$28,2,FALSE))</f>
        <v/>
      </c>
      <c r="U24" s="16" t="str">
        <f t="shared" si="9"/>
        <v/>
      </c>
      <c r="V24" s="17">
        <f t="shared" si="10"/>
        <v>3</v>
      </c>
      <c r="W24" s="13">
        <f t="shared" si="17"/>
        <v>42416</v>
      </c>
      <c r="X24" s="14" t="str">
        <f>IF(ISERROR(VLOOKUP(W24,' '!$A$2:$B$28,2,FALSE)),"",VLOOKUP(W24,' '!$A$2:$B$28,2,FALSE))</f>
        <v/>
      </c>
      <c r="Y24" s="16" t="str">
        <f t="shared" si="11"/>
        <v/>
      </c>
    </row>
    <row r="25" spans="2:25" x14ac:dyDescent="0.2">
      <c r="B25" s="12">
        <f t="shared" si="0"/>
        <v>5</v>
      </c>
      <c r="C25" s="13">
        <f t="shared" si="12"/>
        <v>42264</v>
      </c>
      <c r="D25" s="14" t="str">
        <f>IF(ISERROR(VLOOKUP(C25,' '!$A$2:$B$28,2,FALSE)),"",VLOOKUP(C25,' '!$A$2:$B$28,2,FALSE))</f>
        <v/>
      </c>
      <c r="E25" s="18" t="str">
        <f t="shared" si="1"/>
        <v/>
      </c>
      <c r="F25" s="12">
        <f t="shared" si="2"/>
        <v>7</v>
      </c>
      <c r="G25" s="13">
        <f t="shared" si="13"/>
        <v>42294</v>
      </c>
      <c r="H25" s="14" t="str">
        <f>IF(ISERROR(VLOOKUP(G25,' '!$A$2:$B$28,2,FALSE)),"",VLOOKUP(G25,' '!$A$2:$B$28,2,FALSE))</f>
        <v/>
      </c>
      <c r="I25" s="16" t="str">
        <f t="shared" si="3"/>
        <v/>
      </c>
      <c r="J25" s="17">
        <f t="shared" si="4"/>
        <v>3</v>
      </c>
      <c r="K25" s="13">
        <f t="shared" si="14"/>
        <v>42325</v>
      </c>
      <c r="L25" s="14" t="str">
        <f>IF(ISERROR(VLOOKUP(K25,' '!$A$2:$B$28,2,FALSE)),"",VLOOKUP(K25,' '!$A$2:$B$28,2,FALSE))</f>
        <v/>
      </c>
      <c r="M25" s="16" t="str">
        <f t="shared" si="5"/>
        <v/>
      </c>
      <c r="N25" s="17">
        <f t="shared" si="6"/>
        <v>5</v>
      </c>
      <c r="O25" s="13">
        <f t="shared" si="15"/>
        <v>42355</v>
      </c>
      <c r="P25" s="14" t="str">
        <f>IF(ISERROR(VLOOKUP(O25,' '!$A$2:$B$28,2,FALSE)),"",VLOOKUP(O25,' '!$A$2:$B$28,2,FALSE))</f>
        <v/>
      </c>
      <c r="Q25" s="16" t="str">
        <f t="shared" si="7"/>
        <v/>
      </c>
      <c r="R25" s="17">
        <f t="shared" si="8"/>
        <v>1</v>
      </c>
      <c r="S25" s="13">
        <f t="shared" si="16"/>
        <v>42386</v>
      </c>
      <c r="T25" s="14" t="str">
        <f>IF(ISERROR(VLOOKUP(S25,' '!$A$2:$B$28,2,FALSE)),"",VLOOKUP(S25,' '!$A$2:$B$28,2,FALSE))</f>
        <v/>
      </c>
      <c r="U25" s="16" t="str">
        <f t="shared" si="9"/>
        <v/>
      </c>
      <c r="V25" s="17">
        <f t="shared" si="10"/>
        <v>4</v>
      </c>
      <c r="W25" s="13">
        <f t="shared" si="17"/>
        <v>42417</v>
      </c>
      <c r="X25" s="14" t="s">
        <v>49</v>
      </c>
      <c r="Y25" s="16" t="str">
        <f t="shared" si="11"/>
        <v/>
      </c>
    </row>
    <row r="26" spans="2:25" x14ac:dyDescent="0.2">
      <c r="B26" s="12">
        <f t="shared" si="0"/>
        <v>6</v>
      </c>
      <c r="C26" s="13">
        <f t="shared" si="12"/>
        <v>42265</v>
      </c>
      <c r="D26" s="14" t="str">
        <f>IF(ISERROR(VLOOKUP(C26,' '!$A$2:$B$28,2,FALSE)),"",VLOOKUP(C26,' '!$A$2:$B$28,2,FALSE))</f>
        <v/>
      </c>
      <c r="E26" s="18" t="str">
        <f t="shared" si="1"/>
        <v/>
      </c>
      <c r="F26" s="12">
        <f t="shared" si="2"/>
        <v>1</v>
      </c>
      <c r="G26" s="13">
        <f t="shared" si="13"/>
        <v>42295</v>
      </c>
      <c r="H26" s="14" t="str">
        <f>IF(ISERROR(VLOOKUP(G26,' '!$A$2:$B$28,2,FALSE)),"",VLOOKUP(G26,' '!$A$2:$B$28,2,FALSE))</f>
        <v/>
      </c>
      <c r="I26" s="16" t="str">
        <f t="shared" si="3"/>
        <v/>
      </c>
      <c r="J26" s="17">
        <f t="shared" si="4"/>
        <v>4</v>
      </c>
      <c r="K26" s="13">
        <f t="shared" si="14"/>
        <v>42326</v>
      </c>
      <c r="L26" s="14" t="s">
        <v>49</v>
      </c>
      <c r="M26" s="16" t="str">
        <f t="shared" si="5"/>
        <v/>
      </c>
      <c r="N26" s="17">
        <f t="shared" si="6"/>
        <v>6</v>
      </c>
      <c r="O26" s="13">
        <f t="shared" si="15"/>
        <v>42356</v>
      </c>
      <c r="P26" s="14" t="str">
        <f>IF(ISERROR(VLOOKUP(O26,' '!$A$2:$B$28,2,FALSE)),"",VLOOKUP(O26,' '!$A$2:$B$28,2,FALSE))</f>
        <v/>
      </c>
      <c r="Q26" s="16" t="str">
        <f t="shared" si="7"/>
        <v/>
      </c>
      <c r="R26" s="17">
        <f t="shared" si="8"/>
        <v>2</v>
      </c>
      <c r="S26" s="13">
        <f t="shared" si="16"/>
        <v>42387</v>
      </c>
      <c r="T26" s="14" t="str">
        <f>IF(ISERROR(VLOOKUP(S26,' '!$A$2:$B$28,2,FALSE)),"",VLOOKUP(S26,' '!$A$2:$B$28,2,FALSE))</f>
        <v/>
      </c>
      <c r="U26" s="16">
        <f t="shared" si="9"/>
        <v>3</v>
      </c>
      <c r="V26" s="17">
        <f t="shared" si="10"/>
        <v>5</v>
      </c>
      <c r="W26" s="13">
        <f t="shared" si="17"/>
        <v>42418</v>
      </c>
      <c r="X26" s="14" t="str">
        <f>IF(ISERROR(VLOOKUP(W26,' '!$A$2:$B$28,2,FALSE)),"",VLOOKUP(W26,' '!$A$2:$B$28,2,FALSE))</f>
        <v/>
      </c>
      <c r="Y26" s="16" t="str">
        <f t="shared" si="11"/>
        <v/>
      </c>
    </row>
    <row r="27" spans="2:25" x14ac:dyDescent="0.2">
      <c r="B27" s="12">
        <f t="shared" si="0"/>
        <v>7</v>
      </c>
      <c r="C27" s="13">
        <f t="shared" si="12"/>
        <v>42266</v>
      </c>
      <c r="D27" s="14" t="str">
        <f>IF(ISERROR(VLOOKUP(C27,' '!$A$2:$B$28,2,FALSE)),"",VLOOKUP(C27,' '!$A$2:$B$28,2,FALSE))</f>
        <v/>
      </c>
      <c r="E27" s="18" t="str">
        <f t="shared" si="1"/>
        <v/>
      </c>
      <c r="F27" s="12">
        <f t="shared" si="2"/>
        <v>2</v>
      </c>
      <c r="G27" s="13">
        <f t="shared" si="13"/>
        <v>42296</v>
      </c>
      <c r="H27" s="14" t="str">
        <f>IF(ISERROR(VLOOKUP(G27,' '!$A$2:$B$28,2,FALSE)),"",VLOOKUP(G27,' '!$A$2:$B$28,2,FALSE))</f>
        <v/>
      </c>
      <c r="I27" s="16">
        <f t="shared" si="3"/>
        <v>43</v>
      </c>
      <c r="J27" s="17">
        <f t="shared" si="4"/>
        <v>5</v>
      </c>
      <c r="K27" s="13">
        <f t="shared" si="14"/>
        <v>42327</v>
      </c>
      <c r="L27" s="14" t="str">
        <f>IF(ISERROR(VLOOKUP(K27,' '!$A$2:$B$28,2,FALSE)),"",VLOOKUP(K27,' '!$A$2:$B$28,2,FALSE))</f>
        <v/>
      </c>
      <c r="M27" s="16" t="str">
        <f t="shared" si="5"/>
        <v/>
      </c>
      <c r="N27" s="17">
        <f t="shared" si="6"/>
        <v>7</v>
      </c>
      <c r="O27" s="13">
        <f t="shared" si="15"/>
        <v>42357</v>
      </c>
      <c r="P27" s="14" t="str">
        <f>IF(ISERROR(VLOOKUP(O27,' '!$A$2:$B$28,2,FALSE)),"",VLOOKUP(O27,' '!$A$2:$B$28,2,FALSE))</f>
        <v/>
      </c>
      <c r="Q27" s="16" t="str">
        <f t="shared" si="7"/>
        <v/>
      </c>
      <c r="R27" s="17">
        <f t="shared" si="8"/>
        <v>3</v>
      </c>
      <c r="S27" s="13">
        <f t="shared" si="16"/>
        <v>42388</v>
      </c>
      <c r="T27" s="14" t="str">
        <f>IF(ISERROR(VLOOKUP(S27,' '!$A$2:$B$28,2,FALSE)),"",VLOOKUP(S27,' '!$A$2:$B$28,2,FALSE))</f>
        <v/>
      </c>
      <c r="U27" s="16" t="str">
        <f t="shared" si="9"/>
        <v/>
      </c>
      <c r="V27" s="17">
        <f t="shared" si="10"/>
        <v>6</v>
      </c>
      <c r="W27" s="13">
        <f t="shared" si="17"/>
        <v>42419</v>
      </c>
      <c r="X27" s="14" t="str">
        <f>IF(ISERROR(VLOOKUP(W27,' '!$A$2:$B$28,2,FALSE)),"",VLOOKUP(W27,' '!$A$2:$B$28,2,FALSE))</f>
        <v/>
      </c>
      <c r="Y27" s="16" t="str">
        <f t="shared" si="11"/>
        <v/>
      </c>
    </row>
    <row r="28" spans="2:25" x14ac:dyDescent="0.2">
      <c r="B28" s="12">
        <f t="shared" si="0"/>
        <v>1</v>
      </c>
      <c r="C28" s="13">
        <f t="shared" si="12"/>
        <v>42267</v>
      </c>
      <c r="D28" s="14" t="str">
        <f>IF(ISERROR(VLOOKUP(C28,' '!$A$2:$B$28,2,FALSE)),"",VLOOKUP(C28,' '!$A$2:$B$28,2,FALSE))</f>
        <v/>
      </c>
      <c r="E28" s="18" t="str">
        <f t="shared" si="1"/>
        <v/>
      </c>
      <c r="F28" s="12">
        <f t="shared" si="2"/>
        <v>3</v>
      </c>
      <c r="G28" s="13">
        <f t="shared" si="13"/>
        <v>42297</v>
      </c>
      <c r="H28" s="14" t="str">
        <f>IF(ISERROR(VLOOKUP(G28,' '!$A$2:$B$28,2,FALSE)),"",VLOOKUP(G28,' '!$A$2:$B$28,2,FALSE))</f>
        <v/>
      </c>
      <c r="I28" s="16" t="str">
        <f t="shared" si="3"/>
        <v/>
      </c>
      <c r="J28" s="17">
        <f t="shared" si="4"/>
        <v>6</v>
      </c>
      <c r="K28" s="13">
        <f t="shared" si="14"/>
        <v>42328</v>
      </c>
      <c r="L28" s="14" t="str">
        <f>IF(ISERROR(VLOOKUP(K28,' '!$A$2:$B$28,2,FALSE)),"",VLOOKUP(K28,' '!$A$2:$B$28,2,FALSE))</f>
        <v/>
      </c>
      <c r="M28" s="16" t="str">
        <f t="shared" si="5"/>
        <v/>
      </c>
      <c r="N28" s="17">
        <f t="shared" si="6"/>
        <v>1</v>
      </c>
      <c r="O28" s="13">
        <f t="shared" si="15"/>
        <v>42358</v>
      </c>
      <c r="P28" s="14" t="str">
        <f>IF(ISERROR(VLOOKUP(O28,' '!$A$2:$B$28,2,FALSE)),"",VLOOKUP(O28,' '!$A$2:$B$28,2,FALSE))</f>
        <v/>
      </c>
      <c r="Q28" s="16" t="str">
        <f t="shared" si="7"/>
        <v/>
      </c>
      <c r="R28" s="17">
        <f t="shared" si="8"/>
        <v>4</v>
      </c>
      <c r="S28" s="13">
        <f t="shared" si="16"/>
        <v>42389</v>
      </c>
      <c r="T28" s="14" t="s">
        <v>49</v>
      </c>
      <c r="U28" s="16" t="str">
        <f t="shared" si="9"/>
        <v/>
      </c>
      <c r="V28" s="17">
        <f t="shared" si="10"/>
        <v>7</v>
      </c>
      <c r="W28" s="13">
        <f t="shared" si="17"/>
        <v>42420</v>
      </c>
      <c r="X28" s="14" t="str">
        <f>IF(ISERROR(VLOOKUP(W28,' '!$A$2:$B$28,2,FALSE)),"",VLOOKUP(W28,' '!$A$2:$B$28,2,FALSE))</f>
        <v/>
      </c>
      <c r="Y28" s="16" t="str">
        <f t="shared" si="11"/>
        <v/>
      </c>
    </row>
    <row r="29" spans="2:25" x14ac:dyDescent="0.2">
      <c r="B29" s="12">
        <f t="shared" si="0"/>
        <v>2</v>
      </c>
      <c r="C29" s="13">
        <f t="shared" si="12"/>
        <v>42268</v>
      </c>
      <c r="D29" s="14" t="str">
        <f>IF(ISERROR(VLOOKUP(C29,' '!$A$2:$B$28,2,FALSE)),"",VLOOKUP(C29,' '!$A$2:$B$28,2,FALSE))</f>
        <v/>
      </c>
      <c r="E29" s="18">
        <f t="shared" si="1"/>
        <v>39</v>
      </c>
      <c r="F29" s="12">
        <f t="shared" si="2"/>
        <v>4</v>
      </c>
      <c r="G29" s="13">
        <f t="shared" si="13"/>
        <v>42298</v>
      </c>
      <c r="H29" s="14" t="s">
        <v>49</v>
      </c>
      <c r="I29" s="16" t="str">
        <f t="shared" si="3"/>
        <v/>
      </c>
      <c r="J29" s="17">
        <f t="shared" si="4"/>
        <v>7</v>
      </c>
      <c r="K29" s="13">
        <f t="shared" si="14"/>
        <v>42329</v>
      </c>
      <c r="L29" s="14" t="str">
        <f>IF(ISERROR(VLOOKUP(K29,' '!$A$2:$B$28,2,FALSE)),"",VLOOKUP(K29,' '!$A$2:$B$28,2,FALSE))</f>
        <v/>
      </c>
      <c r="M29" s="16" t="str">
        <f t="shared" si="5"/>
        <v/>
      </c>
      <c r="N29" s="17">
        <f t="shared" si="6"/>
        <v>2</v>
      </c>
      <c r="O29" s="13">
        <f t="shared" si="15"/>
        <v>42359</v>
      </c>
      <c r="P29" s="14" t="str">
        <f>IF(ISERROR(VLOOKUP(O29,' '!$A$2:$B$28,2,FALSE)),"",VLOOKUP(O29,' '!$A$2:$B$28,2,FALSE))</f>
        <v/>
      </c>
      <c r="Q29" s="16">
        <f t="shared" si="7"/>
        <v>52</v>
      </c>
      <c r="R29" s="17">
        <f t="shared" si="8"/>
        <v>5</v>
      </c>
      <c r="S29" s="13">
        <f t="shared" si="16"/>
        <v>42390</v>
      </c>
      <c r="T29" s="14" t="str">
        <f>IF(ISERROR(VLOOKUP(S29,' '!$A$2:$B$28,2,FALSE)),"",VLOOKUP(S29,' '!$A$2:$B$28,2,FALSE))</f>
        <v/>
      </c>
      <c r="U29" s="16" t="str">
        <f t="shared" si="9"/>
        <v/>
      </c>
      <c r="V29" s="17">
        <f t="shared" si="10"/>
        <v>1</v>
      </c>
      <c r="W29" s="13">
        <f t="shared" si="17"/>
        <v>42421</v>
      </c>
      <c r="X29" s="14" t="str">
        <f>IF(ISERROR(VLOOKUP(W29,' '!$A$2:$B$28,2,FALSE)),"",VLOOKUP(W29,' '!$A$2:$B$28,2,FALSE))</f>
        <v/>
      </c>
      <c r="Y29" s="16" t="str">
        <f t="shared" si="11"/>
        <v/>
      </c>
    </row>
    <row r="30" spans="2:25" x14ac:dyDescent="0.2">
      <c r="B30" s="12">
        <f t="shared" si="0"/>
        <v>3</v>
      </c>
      <c r="C30" s="13">
        <f t="shared" si="12"/>
        <v>42269</v>
      </c>
      <c r="D30" s="14" t="str">
        <f>IF(ISERROR(VLOOKUP(C30,' '!$A$2:$B$28,2,FALSE)),"",VLOOKUP(C30,' '!$A$2:$B$28,2,FALSE))</f>
        <v/>
      </c>
      <c r="E30" s="18" t="str">
        <f t="shared" si="1"/>
        <v/>
      </c>
      <c r="F30" s="12">
        <f t="shared" si="2"/>
        <v>5</v>
      </c>
      <c r="G30" s="13">
        <f t="shared" si="13"/>
        <v>42299</v>
      </c>
      <c r="H30" s="14" t="str">
        <f>IF(ISERROR(VLOOKUP(G30,' '!$A$2:$B$28,2,FALSE)),"",VLOOKUP(G30,' '!$A$2:$B$28,2,FALSE))</f>
        <v/>
      </c>
      <c r="I30" s="16" t="str">
        <f t="shared" si="3"/>
        <v/>
      </c>
      <c r="J30" s="17">
        <f t="shared" si="4"/>
        <v>1</v>
      </c>
      <c r="K30" s="13">
        <f t="shared" si="14"/>
        <v>42330</v>
      </c>
      <c r="L30" s="14" t="str">
        <f>IF(ISERROR(VLOOKUP(K30,' '!$A$2:$B$28,2,FALSE)),"",VLOOKUP(K30,' '!$A$2:$B$28,2,FALSE))</f>
        <v/>
      </c>
      <c r="M30" s="16" t="str">
        <f t="shared" si="5"/>
        <v/>
      </c>
      <c r="N30" s="17">
        <f t="shared" si="6"/>
        <v>3</v>
      </c>
      <c r="O30" s="13">
        <f t="shared" si="15"/>
        <v>42360</v>
      </c>
      <c r="P30" s="14" t="str">
        <f>IF(ISERROR(VLOOKUP(O30,' '!$A$2:$B$28,2,FALSE)),"",VLOOKUP(O30,' '!$A$2:$B$28,2,FALSE))</f>
        <v/>
      </c>
      <c r="Q30" s="16" t="str">
        <f t="shared" si="7"/>
        <v/>
      </c>
      <c r="R30" s="17">
        <f t="shared" si="8"/>
        <v>6</v>
      </c>
      <c r="S30" s="13">
        <f t="shared" si="16"/>
        <v>42391</v>
      </c>
      <c r="T30" s="14" t="str">
        <f>IF(ISERROR(VLOOKUP(S30,' '!$A$2:$B$28,2,FALSE)),"",VLOOKUP(S30,' '!$A$2:$B$28,2,FALSE))</f>
        <v/>
      </c>
      <c r="U30" s="16" t="str">
        <f t="shared" si="9"/>
        <v/>
      </c>
      <c r="V30" s="17">
        <f t="shared" si="10"/>
        <v>2</v>
      </c>
      <c r="W30" s="13">
        <f t="shared" si="17"/>
        <v>42422</v>
      </c>
      <c r="X30" s="14" t="str">
        <f>IF(ISERROR(VLOOKUP(W30,' '!$A$2:$B$28,2,FALSE)),"",VLOOKUP(W30,' '!$A$2:$B$28,2,FALSE))</f>
        <v/>
      </c>
      <c r="Y30" s="16">
        <f t="shared" si="11"/>
        <v>8</v>
      </c>
    </row>
    <row r="31" spans="2:25" x14ac:dyDescent="0.2">
      <c r="B31" s="12">
        <f t="shared" si="0"/>
        <v>4</v>
      </c>
      <c r="C31" s="13">
        <f t="shared" si="12"/>
        <v>42270</v>
      </c>
      <c r="D31" s="14" t="str">
        <f>IF(ISERROR(VLOOKUP(C31,' '!$A$2:$B$28,2,FALSE)),"",VLOOKUP(C31,' '!$A$2:$B$28,2,FALSE))</f>
        <v/>
      </c>
      <c r="E31" s="18" t="str">
        <f t="shared" si="1"/>
        <v/>
      </c>
      <c r="F31" s="12">
        <f t="shared" si="2"/>
        <v>6</v>
      </c>
      <c r="G31" s="13">
        <f t="shared" si="13"/>
        <v>42300</v>
      </c>
      <c r="H31" s="14" t="str">
        <f>IF(ISERROR(VLOOKUP(G31,' '!$A$2:$B$28,2,FALSE)),"",VLOOKUP(G31,' '!$A$2:$B$28,2,FALSE))</f>
        <v/>
      </c>
      <c r="I31" s="16" t="str">
        <f t="shared" si="3"/>
        <v/>
      </c>
      <c r="J31" s="17">
        <f t="shared" si="4"/>
        <v>2</v>
      </c>
      <c r="K31" s="13">
        <f t="shared" si="14"/>
        <v>42331</v>
      </c>
      <c r="L31" s="14" t="str">
        <f>IF(ISERROR(VLOOKUP(K31,' '!$A$2:$B$28,2,FALSE)),"",VLOOKUP(K31,' '!$A$2:$B$28,2,FALSE))</f>
        <v/>
      </c>
      <c r="M31" s="16">
        <f t="shared" si="5"/>
        <v>48</v>
      </c>
      <c r="N31" s="17">
        <f t="shared" si="6"/>
        <v>4</v>
      </c>
      <c r="O31" s="13">
        <f t="shared" si="15"/>
        <v>42361</v>
      </c>
      <c r="P31" s="14" t="s">
        <v>50</v>
      </c>
      <c r="Q31" s="16" t="str">
        <f t="shared" si="7"/>
        <v/>
      </c>
      <c r="R31" s="17">
        <f t="shared" si="8"/>
        <v>7</v>
      </c>
      <c r="S31" s="13">
        <f t="shared" si="16"/>
        <v>42392</v>
      </c>
      <c r="T31" s="14" t="str">
        <f>IF(ISERROR(VLOOKUP(S31,' '!$A$2:$B$28,2,FALSE)),"",VLOOKUP(S31,' '!$A$2:$B$28,2,FALSE))</f>
        <v/>
      </c>
      <c r="U31" s="16" t="str">
        <f t="shared" si="9"/>
        <v/>
      </c>
      <c r="V31" s="17">
        <f t="shared" si="10"/>
        <v>3</v>
      </c>
      <c r="W31" s="13">
        <f t="shared" si="17"/>
        <v>42423</v>
      </c>
      <c r="X31" s="14" t="str">
        <f>IF(ISERROR(VLOOKUP(W31,' '!$A$2:$B$28,2,FALSE)),"",VLOOKUP(W31,' '!$A$2:$B$28,2,FALSE))</f>
        <v/>
      </c>
      <c r="Y31" s="16" t="str">
        <f t="shared" si="11"/>
        <v/>
      </c>
    </row>
    <row r="32" spans="2:25" x14ac:dyDescent="0.2">
      <c r="B32" s="12">
        <f t="shared" si="0"/>
        <v>5</v>
      </c>
      <c r="C32" s="13">
        <f t="shared" si="12"/>
        <v>42271</v>
      </c>
      <c r="D32" s="14" t="str">
        <f>IF(ISERROR(VLOOKUP(C32,' '!$A$2:$B$28,2,FALSE)),"",VLOOKUP(C32,' '!$A$2:$B$28,2,FALSE))</f>
        <v/>
      </c>
      <c r="E32" s="18" t="str">
        <f t="shared" si="1"/>
        <v/>
      </c>
      <c r="F32" s="12">
        <f t="shared" si="2"/>
        <v>7</v>
      </c>
      <c r="G32" s="13">
        <f t="shared" si="13"/>
        <v>42301</v>
      </c>
      <c r="H32" s="14" t="str">
        <f>IF(ISERROR(VLOOKUP(G32,' '!$A$2:$B$28,2,FALSE)),"",VLOOKUP(G32,' '!$A$2:$B$28,2,FALSE))</f>
        <v/>
      </c>
      <c r="I32" s="16" t="str">
        <f t="shared" si="3"/>
        <v/>
      </c>
      <c r="J32" s="17">
        <f t="shared" si="4"/>
        <v>3</v>
      </c>
      <c r="K32" s="13">
        <f t="shared" si="14"/>
        <v>42332</v>
      </c>
      <c r="L32" s="14" t="str">
        <f>IF(ISERROR(VLOOKUP(K32,' '!$A$2:$B$28,2,FALSE)),"",VLOOKUP(K32,' '!$A$2:$B$28,2,FALSE))</f>
        <v/>
      </c>
      <c r="M32" s="16" t="str">
        <f t="shared" si="5"/>
        <v/>
      </c>
      <c r="N32" s="17">
        <f t="shared" si="6"/>
        <v>5</v>
      </c>
      <c r="O32" s="13">
        <f t="shared" si="15"/>
        <v>42362</v>
      </c>
      <c r="P32" s="14" t="str">
        <f>IF(ISERROR(VLOOKUP(O32,' '!$A$2:$B$28,2,FALSE)),"",VLOOKUP(O32,' '!$A$2:$B$28,2,FALSE))</f>
        <v/>
      </c>
      <c r="Q32" s="16" t="str">
        <f t="shared" si="7"/>
        <v/>
      </c>
      <c r="R32" s="17">
        <f t="shared" si="8"/>
        <v>1</v>
      </c>
      <c r="S32" s="13">
        <f t="shared" si="16"/>
        <v>42393</v>
      </c>
      <c r="T32" s="14" t="str">
        <f>IF(ISERROR(VLOOKUP(S32,' '!$A$2:$B$28,2,FALSE)),"",VLOOKUP(S32,' '!$A$2:$B$28,2,FALSE))</f>
        <v/>
      </c>
      <c r="U32" s="16" t="str">
        <f t="shared" si="9"/>
        <v/>
      </c>
      <c r="V32" s="17">
        <f t="shared" si="10"/>
        <v>4</v>
      </c>
      <c r="W32" s="13">
        <f t="shared" si="17"/>
        <v>42424</v>
      </c>
      <c r="X32" s="14" t="s">
        <v>49</v>
      </c>
      <c r="Y32" s="16" t="str">
        <f t="shared" si="11"/>
        <v/>
      </c>
    </row>
    <row r="33" spans="1:27" x14ac:dyDescent="0.2">
      <c r="B33" s="12">
        <f t="shared" si="0"/>
        <v>6</v>
      </c>
      <c r="C33" s="13">
        <f t="shared" si="12"/>
        <v>42272</v>
      </c>
      <c r="D33" s="14" t="str">
        <f>IF(ISERROR(VLOOKUP(C33,' '!$A$2:$B$28,2,FALSE)),"",VLOOKUP(C33,' '!$A$2:$B$28,2,FALSE))</f>
        <v/>
      </c>
      <c r="E33" s="18" t="str">
        <f t="shared" si="1"/>
        <v/>
      </c>
      <c r="F33" s="12">
        <f t="shared" si="2"/>
        <v>1</v>
      </c>
      <c r="G33" s="13">
        <f t="shared" si="13"/>
        <v>42302</v>
      </c>
      <c r="H33" s="14" t="str">
        <f>IF(ISERROR(VLOOKUP(G33,' '!$A$2:$B$28,2,FALSE)),"",VLOOKUP(G33,' '!$A$2:$B$28,2,FALSE))</f>
        <v/>
      </c>
      <c r="I33" s="16" t="str">
        <f t="shared" si="3"/>
        <v/>
      </c>
      <c r="J33" s="17">
        <f t="shared" si="4"/>
        <v>4</v>
      </c>
      <c r="K33" s="13">
        <f t="shared" si="14"/>
        <v>42333</v>
      </c>
      <c r="L33" s="14" t="s">
        <v>49</v>
      </c>
      <c r="M33" s="16" t="str">
        <f t="shared" si="5"/>
        <v/>
      </c>
      <c r="N33" s="17">
        <f t="shared" si="6"/>
        <v>6</v>
      </c>
      <c r="O33" s="13">
        <f t="shared" si="15"/>
        <v>42363</v>
      </c>
      <c r="P33" s="14" t="str">
        <f>IF(ISERROR(VLOOKUP(O33,' '!$A$2:$B$28,2,FALSE)),"",VLOOKUP(O33,' '!$A$2:$B$28,2,FALSE))</f>
        <v>1. juledag</v>
      </c>
      <c r="Q33" s="16" t="str">
        <f t="shared" si="7"/>
        <v/>
      </c>
      <c r="R33" s="17">
        <f t="shared" si="8"/>
        <v>2</v>
      </c>
      <c r="S33" s="13">
        <f t="shared" si="16"/>
        <v>42394</v>
      </c>
      <c r="T33" s="14" t="str">
        <f>IF(ISERROR(VLOOKUP(S33,' '!$A$2:$B$28,2,FALSE)),"",VLOOKUP(S33,' '!$A$2:$B$28,2,FALSE))</f>
        <v/>
      </c>
      <c r="U33" s="16">
        <f t="shared" si="9"/>
        <v>4</v>
      </c>
      <c r="V33" s="17">
        <f t="shared" si="10"/>
        <v>5</v>
      </c>
      <c r="W33" s="13">
        <f t="shared" si="17"/>
        <v>42425</v>
      </c>
      <c r="X33" s="14" t="str">
        <f>IF(ISERROR(VLOOKUP(W33,' '!$A$2:$B$28,2,FALSE)),"",VLOOKUP(W33,' '!$A$2:$B$28,2,FALSE))</f>
        <v/>
      </c>
      <c r="Y33" s="16" t="str">
        <f t="shared" si="11"/>
        <v/>
      </c>
    </row>
    <row r="34" spans="1:27" x14ac:dyDescent="0.2">
      <c r="B34" s="12">
        <f t="shared" si="0"/>
        <v>7</v>
      </c>
      <c r="C34" s="13">
        <f t="shared" si="12"/>
        <v>42273</v>
      </c>
      <c r="D34" s="14" t="str">
        <f>IF(ISERROR(VLOOKUP(C34,' '!$A$2:$B$28,2,FALSE)),"",VLOOKUP(C34,' '!$A$2:$B$28,2,FALSE))</f>
        <v/>
      </c>
      <c r="E34" s="18" t="str">
        <f t="shared" si="1"/>
        <v/>
      </c>
      <c r="F34" s="12">
        <f t="shared" si="2"/>
        <v>2</v>
      </c>
      <c r="G34" s="13">
        <f t="shared" si="13"/>
        <v>42303</v>
      </c>
      <c r="H34" s="14" t="str">
        <f>IF(ISERROR(VLOOKUP(G34,' '!$A$2:$B$28,2,FALSE)),"",VLOOKUP(G34,' '!$A$2:$B$28,2,FALSE))</f>
        <v/>
      </c>
      <c r="I34" s="16">
        <f t="shared" si="3"/>
        <v>44</v>
      </c>
      <c r="J34" s="17">
        <f t="shared" si="4"/>
        <v>5</v>
      </c>
      <c r="K34" s="13">
        <f t="shared" si="14"/>
        <v>42334</v>
      </c>
      <c r="L34" s="14" t="str">
        <f>IF(ISERROR(VLOOKUP(K34,' '!$A$2:$B$28,2,FALSE)),"",VLOOKUP(K34,' '!$A$2:$B$28,2,FALSE))</f>
        <v/>
      </c>
      <c r="M34" s="16" t="str">
        <f t="shared" si="5"/>
        <v/>
      </c>
      <c r="N34" s="17">
        <f t="shared" si="6"/>
        <v>7</v>
      </c>
      <c r="O34" s="13">
        <f t="shared" si="15"/>
        <v>42364</v>
      </c>
      <c r="P34" s="14" t="str">
        <f>IF(ISERROR(VLOOKUP(O34,' '!$A$2:$B$28,2,FALSE)),"",VLOOKUP(O34,' '!$A$2:$B$28,2,FALSE))</f>
        <v>2. juledag</v>
      </c>
      <c r="Q34" s="16" t="str">
        <f t="shared" si="7"/>
        <v/>
      </c>
      <c r="R34" s="17">
        <f t="shared" si="8"/>
        <v>3</v>
      </c>
      <c r="S34" s="13">
        <f t="shared" si="16"/>
        <v>42395</v>
      </c>
      <c r="T34" s="14" t="str">
        <f>IF(ISERROR(VLOOKUP(S34,' '!$A$2:$B$28,2,FALSE)),"",VLOOKUP(S34,' '!$A$2:$B$28,2,FALSE))</f>
        <v/>
      </c>
      <c r="U34" s="16" t="str">
        <f t="shared" si="9"/>
        <v/>
      </c>
      <c r="V34" s="17">
        <f t="shared" si="10"/>
        <v>6</v>
      </c>
      <c r="W34" s="13">
        <f t="shared" si="17"/>
        <v>42426</v>
      </c>
      <c r="X34" s="14" t="str">
        <f>IF(ISERROR(VLOOKUP(W34,' '!$A$2:$B$28,2,FALSE)),"",VLOOKUP(W34,' '!$A$2:$B$28,2,FALSE))</f>
        <v/>
      </c>
      <c r="Y34" s="16" t="str">
        <f t="shared" si="11"/>
        <v/>
      </c>
    </row>
    <row r="35" spans="1:27" x14ac:dyDescent="0.2">
      <c r="B35" s="12">
        <f t="shared" si="0"/>
        <v>1</v>
      </c>
      <c r="C35" s="13">
        <f t="shared" si="12"/>
        <v>42274</v>
      </c>
      <c r="D35" s="14" t="str">
        <f>IF(ISERROR(VLOOKUP(C35,' '!$A$2:$B$28,2,FALSE)),"",VLOOKUP(C35,' '!$A$2:$B$28,2,FALSE))</f>
        <v/>
      </c>
      <c r="E35" s="18" t="str">
        <f t="shared" si="1"/>
        <v/>
      </c>
      <c r="F35" s="12">
        <f t="shared" si="2"/>
        <v>3</v>
      </c>
      <c r="G35" s="13">
        <f t="shared" si="13"/>
        <v>42304</v>
      </c>
      <c r="H35" s="14" t="str">
        <f>IF(ISERROR(VLOOKUP(G35,' '!$A$2:$B$28,2,FALSE)),"",VLOOKUP(G35,' '!$A$2:$B$28,2,FALSE))</f>
        <v/>
      </c>
      <c r="I35" s="16" t="str">
        <f t="shared" si="3"/>
        <v/>
      </c>
      <c r="J35" s="17">
        <f t="shared" si="4"/>
        <v>6</v>
      </c>
      <c r="K35" s="13">
        <f t="shared" si="14"/>
        <v>42335</v>
      </c>
      <c r="L35" s="14" t="str">
        <f>IF(ISERROR(VLOOKUP(K35,' '!$A$2:$B$28,2,FALSE)),"",VLOOKUP(K35,' '!$A$2:$B$28,2,FALSE))</f>
        <v/>
      </c>
      <c r="M35" s="16" t="str">
        <f t="shared" si="5"/>
        <v/>
      </c>
      <c r="N35" s="17">
        <f t="shared" si="6"/>
        <v>1</v>
      </c>
      <c r="O35" s="13">
        <f t="shared" si="15"/>
        <v>42365</v>
      </c>
      <c r="P35" s="14" t="str">
        <f>IF(ISERROR(VLOOKUP(O35,' '!$A$2:$B$28,2,FALSE)),"",VLOOKUP(O35,' '!$A$2:$B$28,2,FALSE))</f>
        <v/>
      </c>
      <c r="Q35" s="16" t="str">
        <f t="shared" si="7"/>
        <v/>
      </c>
      <c r="R35" s="17">
        <f t="shared" si="8"/>
        <v>4</v>
      </c>
      <c r="S35" s="13">
        <f t="shared" si="16"/>
        <v>42396</v>
      </c>
      <c r="T35" s="14" t="s">
        <v>49</v>
      </c>
      <c r="U35" s="16" t="str">
        <f t="shared" si="9"/>
        <v/>
      </c>
      <c r="V35" s="17">
        <f t="shared" si="10"/>
        <v>7</v>
      </c>
      <c r="W35" s="13">
        <f t="shared" si="17"/>
        <v>42427</v>
      </c>
      <c r="X35" s="14" t="str">
        <f>IF(ISERROR(VLOOKUP(W35,' '!$A$2:$B$28,2,FALSE)),"",VLOOKUP(W35,' '!$A$2:$B$28,2,FALSE))</f>
        <v/>
      </c>
      <c r="Y35" s="16" t="str">
        <f t="shared" si="11"/>
        <v/>
      </c>
    </row>
    <row r="36" spans="1:27" x14ac:dyDescent="0.2">
      <c r="B36" s="12">
        <f t="shared" si="0"/>
        <v>2</v>
      </c>
      <c r="C36" s="13">
        <f t="shared" si="12"/>
        <v>42275</v>
      </c>
      <c r="D36" s="14" t="str">
        <f>IF(ISERROR(VLOOKUP(C36,' '!$A$2:$B$28,2,FALSE)),"",VLOOKUP(C36,' '!$A$2:$B$28,2,FALSE))</f>
        <v/>
      </c>
      <c r="E36" s="18">
        <f t="shared" si="1"/>
        <v>40</v>
      </c>
      <c r="F36" s="12">
        <f t="shared" si="2"/>
        <v>4</v>
      </c>
      <c r="G36" s="13">
        <f t="shared" si="13"/>
        <v>42305</v>
      </c>
      <c r="H36" s="14" t="s">
        <v>49</v>
      </c>
      <c r="I36" s="16" t="str">
        <f t="shared" si="3"/>
        <v/>
      </c>
      <c r="J36" s="17">
        <f t="shared" si="4"/>
        <v>7</v>
      </c>
      <c r="K36" s="13">
        <f t="shared" si="14"/>
        <v>42336</v>
      </c>
      <c r="L36" s="14" t="str">
        <f>IF(ISERROR(VLOOKUP(K36,' '!$A$2:$B$28,2,FALSE)),"",VLOOKUP(K36,' '!$A$2:$B$28,2,FALSE))</f>
        <v/>
      </c>
      <c r="M36" s="16" t="str">
        <f t="shared" si="5"/>
        <v/>
      </c>
      <c r="N36" s="17">
        <f t="shared" si="6"/>
        <v>2</v>
      </c>
      <c r="O36" s="13">
        <f t="shared" si="15"/>
        <v>42366</v>
      </c>
      <c r="P36" s="14" t="str">
        <f>IF(ISERROR(VLOOKUP(O36,' '!$A$2:$B$28,2,FALSE)),"",VLOOKUP(O36,' '!$A$2:$B$28,2,FALSE))</f>
        <v/>
      </c>
      <c r="Q36" s="16">
        <f t="shared" si="7"/>
        <v>53</v>
      </c>
      <c r="R36" s="17">
        <f t="shared" si="8"/>
        <v>5</v>
      </c>
      <c r="S36" s="13">
        <f t="shared" si="16"/>
        <v>42397</v>
      </c>
      <c r="T36" s="14" t="str">
        <f>IF(ISERROR(VLOOKUP(S36,' '!$A$2:$B$28,2,FALSE)),"",VLOOKUP(S36,' '!$A$2:$B$28,2,FALSE))</f>
        <v/>
      </c>
      <c r="U36" s="16" t="str">
        <f t="shared" si="9"/>
        <v/>
      </c>
      <c r="V36" s="17">
        <f t="shared" si="10"/>
        <v>1</v>
      </c>
      <c r="W36" s="13">
        <f t="shared" si="17"/>
        <v>42428</v>
      </c>
      <c r="X36" s="14" t="str">
        <f>IF(ISERROR(VLOOKUP(W36,' '!$A$2:$B$28,2,FALSE)),"",VLOOKUP(W36,' '!$A$2:$B$28,2,FALSE))</f>
        <v/>
      </c>
      <c r="Y36" s="16" t="str">
        <f t="shared" si="11"/>
        <v/>
      </c>
    </row>
    <row r="37" spans="1:27" x14ac:dyDescent="0.2">
      <c r="B37" s="12">
        <f>IF(C37="","",WEEKDAY(C37,1))</f>
        <v>3</v>
      </c>
      <c r="C37" s="13">
        <f>IF(C36="","",IF(DAY(C36)&gt;DAY(C36+1),"",C36+1))</f>
        <v>42276</v>
      </c>
      <c r="D37" s="14" t="str">
        <f>IF(ISERROR(VLOOKUP(C37,' '!$A$2:$B$28,2,FALSE)),"",VLOOKUP(C37,' '!$A$2:$B$28,2,FALSE))</f>
        <v/>
      </c>
      <c r="E37" s="18" t="str">
        <f t="shared" si="1"/>
        <v/>
      </c>
      <c r="F37" s="12">
        <f>IF(G37="","",WEEKDAY(G37,1))</f>
        <v>5</v>
      </c>
      <c r="G37" s="13">
        <f>IF(G36="","",IF(DAY(G36)&gt;DAY(G36+1),"",G36+1))</f>
        <v>42306</v>
      </c>
      <c r="H37" s="14" t="str">
        <f>IF(ISERROR(VLOOKUP(G37,' '!$A$2:$B$28,2,FALSE)),"",VLOOKUP(G37,' '!$A$2:$B$28,2,FALSE))</f>
        <v/>
      </c>
      <c r="I37" s="16" t="str">
        <f t="shared" si="3"/>
        <v/>
      </c>
      <c r="J37" s="17">
        <f>IF(K37="","",WEEKDAY(K37,1))</f>
        <v>1</v>
      </c>
      <c r="K37" s="13">
        <f>IF(K36="","",IF(DAY(K36)&gt;DAY(K36+1),"",K36+1))</f>
        <v>42337</v>
      </c>
      <c r="L37" s="14" t="str">
        <f>IF(ISERROR(VLOOKUP(K37,' '!$A$2:$B$28,2,FALSE)),"",VLOOKUP(K37,' '!$A$2:$B$28,2,FALSE))</f>
        <v/>
      </c>
      <c r="M37" s="16" t="str">
        <f t="shared" si="5"/>
        <v/>
      </c>
      <c r="N37" s="17">
        <f>IF(O37="","",WEEKDAY(O37,1))</f>
        <v>3</v>
      </c>
      <c r="O37" s="13">
        <f>IF(O36="","",IF(DAY(O36)&gt;DAY(O36+1),"",O36+1))</f>
        <v>42367</v>
      </c>
      <c r="P37" s="14" t="str">
        <f>IF(ISERROR(VLOOKUP(O37,' '!$A$2:$B$28,2,FALSE)),"",VLOOKUP(O37,' '!$A$2:$B$28,2,FALSE))</f>
        <v/>
      </c>
      <c r="Q37" s="16" t="str">
        <f t="shared" si="7"/>
        <v/>
      </c>
      <c r="R37" s="17">
        <f>IF(S37="","",WEEKDAY(S37,1))</f>
        <v>6</v>
      </c>
      <c r="S37" s="13">
        <f>IF(S36="","",IF(DAY(S36)&gt;DAY(S36+1),"",S36+1))</f>
        <v>42398</v>
      </c>
      <c r="T37" s="14" t="str">
        <f>IF(ISERROR(VLOOKUP(S37,' '!$A$2:$B$28,2,FALSE)),"",VLOOKUP(S37,' '!$A$2:$B$28,2,FALSE))</f>
        <v/>
      </c>
      <c r="U37" s="16" t="str">
        <f t="shared" si="9"/>
        <v/>
      </c>
      <c r="V37" s="17">
        <f>IF(W37="","",WEEKDAY(W37,1))</f>
        <v>2</v>
      </c>
      <c r="W37" s="13">
        <f>IF(W36="","",IF(DAY(W36)&gt;DAY(W36+1),"",W36+1))</f>
        <v>42429</v>
      </c>
      <c r="X37" s="14" t="str">
        <f>IF(ISERROR(VLOOKUP(W37,' '!$A$2:$B$28,2,FALSE)),"",VLOOKUP(W37,' '!$A$2:$B$28,2,FALSE))</f>
        <v/>
      </c>
      <c r="Y37" s="16">
        <f t="shared" si="11"/>
        <v>9</v>
      </c>
    </row>
    <row r="38" spans="1:27" x14ac:dyDescent="0.2">
      <c r="B38" s="12">
        <f t="shared" ref="B38:B39" si="18">IF(C38="","",WEEKDAY(C38,1))</f>
        <v>4</v>
      </c>
      <c r="C38" s="13">
        <f t="shared" ref="C38:C39" si="19">IF(C37="","",IF(DAY(C37)&gt;DAY(C37+1),"",C37+1))</f>
        <v>42277</v>
      </c>
      <c r="D38" s="14" t="str">
        <f>IF(ISERROR(VLOOKUP(C38,' '!$A$2:$B$28,2,FALSE)),"",VLOOKUP(C38,' '!$A$2:$B$28,2,FALSE))</f>
        <v/>
      </c>
      <c r="E38" s="18" t="str">
        <f t="shared" si="1"/>
        <v/>
      </c>
      <c r="F38" s="12">
        <f t="shared" ref="F38:F39" si="20">IF(G38="","",WEEKDAY(G38,1))</f>
        <v>6</v>
      </c>
      <c r="G38" s="13">
        <f t="shared" ref="G38:G39" si="21">IF(G37="","",IF(DAY(G37)&gt;DAY(G37+1),"",G37+1))</f>
        <v>42307</v>
      </c>
      <c r="H38" s="14" t="str">
        <f>IF(ISERROR(VLOOKUP(G38,' '!$A$2:$B$28,2,FALSE)),"",VLOOKUP(G38,' '!$A$2:$B$28,2,FALSE))</f>
        <v/>
      </c>
      <c r="I38" s="16" t="str">
        <f t="shared" si="3"/>
        <v/>
      </c>
      <c r="J38" s="17">
        <f t="shared" ref="J38:J39" si="22">IF(K38="","",WEEKDAY(K38,1))</f>
        <v>2</v>
      </c>
      <c r="K38" s="13">
        <f t="shared" ref="K38:K39" si="23">IF(K37="","",IF(DAY(K37)&gt;DAY(K37+1),"",K37+1))</f>
        <v>42338</v>
      </c>
      <c r="L38" s="14" t="str">
        <f>IF(ISERROR(VLOOKUP(K38,' '!$A$2:$B$28,2,FALSE)),"",VLOOKUP(K38,' '!$A$2:$B$28,2,FALSE))</f>
        <v/>
      </c>
      <c r="M38" s="16">
        <f t="shared" si="5"/>
        <v>49</v>
      </c>
      <c r="N38" s="17">
        <f t="shared" ref="N38:N39" si="24">IF(O38="","",WEEKDAY(O38,1))</f>
        <v>4</v>
      </c>
      <c r="O38" s="13">
        <f t="shared" ref="O38:O39" si="25">IF(O37="","",IF(DAY(O37)&gt;DAY(O37+1),"",O37+1))</f>
        <v>42368</v>
      </c>
      <c r="P38" s="14" t="s">
        <v>50</v>
      </c>
      <c r="Q38" s="16" t="str">
        <f t="shared" si="7"/>
        <v/>
      </c>
      <c r="R38" s="17">
        <f t="shared" ref="R38:R39" si="26">IF(S38="","",WEEKDAY(S38,1))</f>
        <v>7</v>
      </c>
      <c r="S38" s="13">
        <f t="shared" ref="S38:S39" si="27">IF(S37="","",IF(DAY(S37)&gt;DAY(S37+1),"",S37+1))</f>
        <v>42399</v>
      </c>
      <c r="T38" s="14" t="str">
        <f>IF(ISERROR(VLOOKUP(S38,' '!$A$2:$B$28,2,FALSE)),"",VLOOKUP(S38,' '!$A$2:$B$28,2,FALSE))</f>
        <v/>
      </c>
      <c r="U38" s="16" t="str">
        <f t="shared" si="9"/>
        <v/>
      </c>
      <c r="V38" s="17" t="str">
        <f t="shared" ref="V38:V39" si="28">IF(W38="","",WEEKDAY(W38,1))</f>
        <v/>
      </c>
      <c r="W38" s="13" t="str">
        <f t="shared" ref="W38:W39" si="29">IF(W37="","",IF(DAY(W37)&gt;DAY(W37+1),"",W37+1))</f>
        <v/>
      </c>
      <c r="X38" s="14" t="str">
        <f>IF(ISERROR(VLOOKUP(W38,' '!$A$2:$B$28,2,FALSE)),"",VLOOKUP(W38,' '!$A$2:$B$28,2,FALSE))</f>
        <v/>
      </c>
      <c r="Y38" s="16" t="str">
        <f t="shared" si="11"/>
        <v/>
      </c>
    </row>
    <row r="39" spans="1:27" x14ac:dyDescent="0.2">
      <c r="B39" s="12" t="str">
        <f t="shared" si="18"/>
        <v/>
      </c>
      <c r="C39" s="13" t="str">
        <f t="shared" si="19"/>
        <v/>
      </c>
      <c r="D39" s="14" t="str">
        <f>IF(ISERROR(VLOOKUP(C39,' '!$A$2:$B$28,2,FALSE)),"",VLOOKUP(C39,' '!$A$2:$B$28,2,FALSE))</f>
        <v/>
      </c>
      <c r="E39" s="18" t="str">
        <f t="shared" si="1"/>
        <v/>
      </c>
      <c r="F39" s="12">
        <f t="shared" si="20"/>
        <v>7</v>
      </c>
      <c r="G39" s="13">
        <f t="shared" si="21"/>
        <v>42308</v>
      </c>
      <c r="H39" s="14" t="str">
        <f>IF(ISERROR(VLOOKUP(G39,' '!$A$2:$B$28,2,FALSE)),"",VLOOKUP(G39,' '!$A$2:$B$28,2,FALSE))</f>
        <v/>
      </c>
      <c r="I39" s="16" t="str">
        <f t="shared" si="3"/>
        <v/>
      </c>
      <c r="J39" s="17" t="str">
        <f t="shared" si="22"/>
        <v/>
      </c>
      <c r="K39" s="13" t="str">
        <f t="shared" si="23"/>
        <v/>
      </c>
      <c r="L39" s="14" t="str">
        <f>IF(ISERROR(VLOOKUP(K39,' '!$A$2:$B$28,2,FALSE)),"",VLOOKUP(K39,' '!$A$2:$B$28,2,FALSE))</f>
        <v/>
      </c>
      <c r="M39" s="16" t="str">
        <f t="shared" si="5"/>
        <v/>
      </c>
      <c r="N39" s="17">
        <f t="shared" si="24"/>
        <v>5</v>
      </c>
      <c r="O39" s="13">
        <f t="shared" si="25"/>
        <v>42369</v>
      </c>
      <c r="P39" s="14" t="str">
        <f>IF(ISERROR(VLOOKUP(O39,' '!$A$2:$B$28,2,FALSE)),"",VLOOKUP(O39,' '!$A$2:$B$28,2,FALSE))</f>
        <v>Nytårsaftens dag</v>
      </c>
      <c r="Q39" s="16" t="str">
        <f t="shared" si="7"/>
        <v/>
      </c>
      <c r="R39" s="17">
        <f t="shared" si="26"/>
        <v>1</v>
      </c>
      <c r="S39" s="13">
        <f t="shared" si="27"/>
        <v>42400</v>
      </c>
      <c r="T39" s="14" t="str">
        <f>IF(ISERROR(VLOOKUP(S39,' '!$A$2:$B$28,2,FALSE)),"",VLOOKUP(S39,' '!$A$2:$B$28,2,FALSE))</f>
        <v/>
      </c>
      <c r="U39" s="16" t="str">
        <f t="shared" si="9"/>
        <v/>
      </c>
      <c r="V39" s="17" t="str">
        <f t="shared" si="28"/>
        <v/>
      </c>
      <c r="W39" s="13" t="str">
        <f t="shared" si="29"/>
        <v/>
      </c>
      <c r="X39" s="14" t="str">
        <f>IF(ISERROR(VLOOKUP(W39,' '!$A$2:$B$28,2,FALSE)),"",VLOOKUP(W39,' '!$A$2:$B$28,2,FALSE))</f>
        <v/>
      </c>
      <c r="Y39" s="16" t="str">
        <f t="shared" si="11"/>
        <v/>
      </c>
    </row>
    <row r="40" spans="1:27" x14ac:dyDescent="0.2">
      <c r="B40" s="20"/>
      <c r="C40" s="21"/>
      <c r="D40" s="21"/>
      <c r="E40" s="22" t="str">
        <f>NETWORKDAYS(MIN(C9:C39),MAX(C9:C39),' '!$A$2:$A$14)&amp; " arbejdsdage ekskl. "&amp;COUNTIF(B9:B39,7)&amp; " lørdage"</f>
        <v>22 arbejdsdage ekskl. 4 lørdage</v>
      </c>
      <c r="F40" s="20"/>
      <c r="G40" s="21"/>
      <c r="H40" s="21"/>
      <c r="I40" s="22" t="str">
        <f>NETWORKDAYS(MIN(G9:G39),MAX(G9:G39),' '!$A$2:$A$14)&amp; " arbejdsdage ekskl. "&amp;COUNTIF(F9:F39,7)&amp; " lørdage"</f>
        <v>22 arbejdsdage ekskl. 5 lørdage</v>
      </c>
      <c r="J40" s="20"/>
      <c r="K40" s="21"/>
      <c r="L40" s="21"/>
      <c r="M40" s="22" t="str">
        <f>NETWORKDAYS(MIN(K9:K39),MAX(K9:K39),' '!$A$2:$A$14)&amp; " arbejdsdage ekskl. "&amp;COUNTIF(J9:J39,7)&amp; " lørdage"</f>
        <v>21 arbejdsdage ekskl. 4 lørdage</v>
      </c>
      <c r="N40" s="20"/>
      <c r="O40" s="21"/>
      <c r="P40" s="21"/>
      <c r="Q40" s="22" t="str">
        <f>NETWORKDAYS(MIN(O9:O39),MAX(O9:O39),' '!$A$2:$A$14)&amp; " arbejdsdage ekskl. "&amp;COUNTIF(N9:N39,7)&amp; " lørdage"</f>
        <v>21 arbejdsdage ekskl. 4 lørdage</v>
      </c>
      <c r="R40" s="20"/>
      <c r="S40" s="21"/>
      <c r="T40" s="21"/>
      <c r="U40" s="22" t="str">
        <f>NETWORKDAYS(MIN(S9:S39),MAX(S9:S39),' '!$A$2:$A$14)&amp; " arbejdsdage ekskl. "&amp;COUNTIF(R9:R39,7)&amp; " lørdage"</f>
        <v>21 arbejdsdage ekskl. 5 lørdage</v>
      </c>
      <c r="V40" s="20"/>
      <c r="W40" s="21"/>
      <c r="X40" s="21"/>
      <c r="Y40" s="22" t="str">
        <f>NETWORKDAYS(MIN(W9:W39),MAX(W9:W39),' '!$A$2:$A$14)&amp; " arbejdsdage ekskl. "&amp;COUNTIF(V9:V39,7)&amp; " lørdage"</f>
        <v>21 arbejdsdage ekskl. 4 lørdage</v>
      </c>
    </row>
    <row r="41" spans="1:27" x14ac:dyDescent="0.2">
      <c r="A41" s="5"/>
      <c r="B41" s="5"/>
      <c r="C41" s="5"/>
      <c r="D41" s="9">
        <f>IF(X4=12,X3+1,X3)</f>
        <v>2016</v>
      </c>
      <c r="E41" s="5"/>
      <c r="F41" s="5"/>
      <c r="G41" s="5"/>
      <c r="H41" s="9">
        <f>IF(D42=12,D41+1,D41)</f>
        <v>2016</v>
      </c>
      <c r="I41" s="5"/>
      <c r="J41" s="5"/>
      <c r="K41" s="5"/>
      <c r="L41" s="9">
        <f>IF(H42=12,H41+1,H41)</f>
        <v>2016</v>
      </c>
      <c r="M41" s="5"/>
      <c r="N41" s="5"/>
      <c r="O41" s="5"/>
      <c r="P41" s="9">
        <f>IF(L42=12,L41+1,L41)</f>
        <v>2016</v>
      </c>
      <c r="Q41" s="5"/>
      <c r="R41" s="5"/>
      <c r="S41" s="5"/>
      <c r="T41" s="9">
        <f>IF(P42=12,P41+1,P41)</f>
        <v>2016</v>
      </c>
      <c r="U41" s="5"/>
      <c r="V41" s="5"/>
      <c r="W41" s="5"/>
      <c r="X41" s="9">
        <f>IF(T42=12,T41+1,T41)</f>
        <v>2016</v>
      </c>
      <c r="Y41" s="5"/>
      <c r="Z41" s="5"/>
      <c r="AA41" s="5"/>
    </row>
    <row r="42" spans="1:27" x14ac:dyDescent="0.2">
      <c r="A42" s="5"/>
      <c r="B42" s="5"/>
      <c r="C42" s="5"/>
      <c r="D42" s="9">
        <f>IF(X4=12,1,X4+1)</f>
        <v>3</v>
      </c>
      <c r="E42" s="5"/>
      <c r="F42" s="5"/>
      <c r="G42" s="5"/>
      <c r="H42" s="9">
        <f>IF(D42=12,1,D42+1)</f>
        <v>4</v>
      </c>
      <c r="I42" s="5"/>
      <c r="J42" s="5"/>
      <c r="K42" s="5"/>
      <c r="L42" s="9">
        <f>IF(H42=12,1,H42+1)</f>
        <v>5</v>
      </c>
      <c r="M42" s="5"/>
      <c r="N42" s="5"/>
      <c r="O42" s="5"/>
      <c r="P42" s="9">
        <f>IF(L42=12,1,L42+1)</f>
        <v>6</v>
      </c>
      <c r="Q42" s="5"/>
      <c r="R42" s="5"/>
      <c r="S42" s="5"/>
      <c r="T42" s="9">
        <f>IF(P42=12,1,P42+1)</f>
        <v>7</v>
      </c>
      <c r="U42" s="5"/>
      <c r="V42" s="5"/>
      <c r="W42" s="5"/>
      <c r="X42" s="9">
        <f>IF(T42=12,1,T42+1)</f>
        <v>8</v>
      </c>
      <c r="Y42" s="5"/>
      <c r="Z42" s="5"/>
      <c r="AA42" s="5"/>
    </row>
    <row r="43" spans="1:27" ht="21.75" customHeight="1" x14ac:dyDescent="0.2">
      <c r="A43" s="5"/>
      <c r="B43" s="5"/>
    </row>
    <row r="44" spans="1:27" ht="21.75" customHeight="1" x14ac:dyDescent="0.2">
      <c r="A44" s="5"/>
      <c r="B44" s="5"/>
    </row>
    <row r="45" spans="1:27" x14ac:dyDescent="0.2">
      <c r="A45" s="5"/>
      <c r="B45" s="5"/>
    </row>
    <row r="46" spans="1:27" ht="21.75" customHeight="1" x14ac:dyDescent="0.2">
      <c r="A46" s="23"/>
      <c r="B46" s="23"/>
    </row>
    <row r="47" spans="1:27" x14ac:dyDescent="0.2">
      <c r="A47" s="23"/>
      <c r="B47" s="23"/>
    </row>
    <row r="48" spans="1:27" x14ac:dyDescent="0.2">
      <c r="A48" s="23"/>
      <c r="B48" s="23"/>
    </row>
    <row r="49" spans="1:2" x14ac:dyDescent="0.2">
      <c r="A49" s="23"/>
      <c r="B49" s="23"/>
    </row>
    <row r="50" spans="1:2" x14ac:dyDescent="0.2">
      <c r="A50" s="23"/>
      <c r="B50" s="23"/>
    </row>
    <row r="51" spans="1:2" x14ac:dyDescent="0.2">
      <c r="A51" s="23"/>
      <c r="B51" s="23"/>
    </row>
    <row r="52" spans="1:2" x14ac:dyDescent="0.2">
      <c r="A52" s="23"/>
      <c r="B52" s="23"/>
    </row>
    <row r="53" spans="1:2" x14ac:dyDescent="0.2">
      <c r="A53" s="23"/>
      <c r="B53" s="23"/>
    </row>
    <row r="54" spans="1:2" x14ac:dyDescent="0.2">
      <c r="A54" s="23"/>
      <c r="B54" s="23"/>
    </row>
    <row r="55" spans="1:2" x14ac:dyDescent="0.2">
      <c r="A55" s="23"/>
      <c r="B55" s="23"/>
    </row>
    <row r="56" spans="1:2" x14ac:dyDescent="0.2">
      <c r="A56" s="23"/>
      <c r="B56" s="23"/>
    </row>
    <row r="57" spans="1:2" x14ac:dyDescent="0.2">
      <c r="A57" s="23"/>
      <c r="B57" s="23"/>
    </row>
    <row r="58" spans="1:2" x14ac:dyDescent="0.2">
      <c r="A58" s="23"/>
      <c r="B58" s="23"/>
    </row>
    <row r="59" spans="1:2" x14ac:dyDescent="0.2">
      <c r="A59" s="23"/>
      <c r="B59" s="23"/>
    </row>
    <row r="60" spans="1:2" x14ac:dyDescent="0.2">
      <c r="A60" s="23"/>
      <c r="B60" s="23"/>
    </row>
    <row r="61" spans="1:2" x14ac:dyDescent="0.2">
      <c r="A61" s="23"/>
      <c r="B61" s="23"/>
    </row>
    <row r="62" spans="1:2" x14ac:dyDescent="0.2">
      <c r="A62" s="23"/>
      <c r="B62" s="23"/>
    </row>
    <row r="63" spans="1:2" x14ac:dyDescent="0.2">
      <c r="A63" s="23"/>
      <c r="B63" s="23"/>
    </row>
    <row r="64" spans="1:2" x14ac:dyDescent="0.2">
      <c r="A64" s="23"/>
      <c r="B64" s="23"/>
    </row>
    <row r="65" spans="1:27" x14ac:dyDescent="0.2">
      <c r="A65" s="23"/>
      <c r="B65" s="23"/>
    </row>
    <row r="66" spans="1:27" x14ac:dyDescent="0.2">
      <c r="A66" s="23"/>
      <c r="B66" s="23"/>
    </row>
    <row r="67" spans="1:27" x14ac:dyDescent="0.2">
      <c r="A67" s="23"/>
      <c r="B67" s="23"/>
    </row>
    <row r="68" spans="1:27" x14ac:dyDescent="0.2">
      <c r="A68" s="23"/>
      <c r="B68" s="23"/>
    </row>
    <row r="69" spans="1:27" x14ac:dyDescent="0.2">
      <c r="A69" s="23"/>
      <c r="B69" s="23"/>
    </row>
    <row r="70" spans="1:27" x14ac:dyDescent="0.2">
      <c r="A70" s="23"/>
      <c r="B70" s="23"/>
    </row>
    <row r="71" spans="1:27" x14ac:dyDescent="0.2">
      <c r="A71" s="23"/>
      <c r="B71" s="23"/>
    </row>
    <row r="72" spans="1:27" x14ac:dyDescent="0.2">
      <c r="A72" s="23"/>
      <c r="B72" s="23"/>
    </row>
    <row r="73" spans="1:27" x14ac:dyDescent="0.2">
      <c r="A73" s="23"/>
      <c r="B73" s="23"/>
    </row>
    <row r="74" spans="1:27" x14ac:dyDescent="0.2">
      <c r="A74" s="23"/>
      <c r="B74" s="23"/>
    </row>
    <row r="75" spans="1:27" x14ac:dyDescent="0.2">
      <c r="A75" s="23"/>
      <c r="B75" s="23"/>
    </row>
    <row r="76" spans="1:27" x14ac:dyDescent="0.2">
      <c r="A76" s="23"/>
      <c r="B76" s="23"/>
    </row>
    <row r="77" spans="1:27" x14ac:dyDescent="0.2">
      <c r="A77" s="23"/>
      <c r="B77" s="23"/>
    </row>
    <row r="78" spans="1:27" x14ac:dyDescent="0.2">
      <c r="A78" s="23"/>
      <c r="B78" s="23"/>
    </row>
    <row r="79" spans="1:27" x14ac:dyDescent="0.2">
      <c r="A79" s="23"/>
      <c r="B79" s="23"/>
    </row>
    <row r="80" spans="1:27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</sheetData>
  <mergeCells count="7">
    <mergeCell ref="R5:Y6"/>
    <mergeCell ref="B8:E8"/>
    <mergeCell ref="F8:I8"/>
    <mergeCell ref="J8:M8"/>
    <mergeCell ref="N8:Q8"/>
    <mergeCell ref="R8:U8"/>
    <mergeCell ref="V8:Y8"/>
  </mergeCells>
  <conditionalFormatting sqref="B9:E39">
    <cfRule type="expression" dxfId="18" priority="30">
      <formula>$D9&lt;&gt;""</formula>
    </cfRule>
    <cfRule type="expression" dxfId="17" priority="57">
      <formula>$B9=1</formula>
    </cfRule>
  </conditionalFormatting>
  <conditionalFormatting sqref="F9:I39">
    <cfRule type="expression" dxfId="16" priority="29">
      <formula>$H9&lt;&gt;""</formula>
    </cfRule>
    <cfRule type="expression" dxfId="15" priority="56">
      <formula>$F9=1</formula>
    </cfRule>
  </conditionalFormatting>
  <conditionalFormatting sqref="J9:M39">
    <cfRule type="expression" dxfId="14" priority="28">
      <formula>$L9&lt;&gt;""</formula>
    </cfRule>
    <cfRule type="expression" dxfId="13" priority="55">
      <formula>$J9=1</formula>
    </cfRule>
  </conditionalFormatting>
  <conditionalFormatting sqref="N9:Q39">
    <cfRule type="expression" dxfId="12" priority="27">
      <formula>$P9&lt;&gt;""</formula>
    </cfRule>
    <cfRule type="expression" dxfId="11" priority="54">
      <formula>$N9=1</formula>
    </cfRule>
  </conditionalFormatting>
  <conditionalFormatting sqref="R9:U39">
    <cfRule type="expression" dxfId="10" priority="26">
      <formula>$T9&lt;&gt;""</formula>
    </cfRule>
    <cfRule type="expression" dxfId="9" priority="53">
      <formula>$R9=1</formula>
    </cfRule>
  </conditionalFormatting>
  <conditionalFormatting sqref="V9:Y39">
    <cfRule type="expression" dxfId="8" priority="25">
      <formula>$X9&lt;&gt;""</formula>
    </cfRule>
    <cfRule type="expression" dxfId="7" priority="52">
      <formula>$V9=1</formula>
    </cfRule>
  </conditionalFormatting>
  <conditionalFormatting sqref="B9:C39">
    <cfRule type="expression" dxfId="6" priority="43">
      <formula>$B9=7</formula>
    </cfRule>
  </conditionalFormatting>
  <conditionalFormatting sqref="F9:G39">
    <cfRule type="expression" dxfId="5" priority="42">
      <formula>$F9=7</formula>
    </cfRule>
  </conditionalFormatting>
  <conditionalFormatting sqref="J9:K39">
    <cfRule type="expression" dxfId="4" priority="41">
      <formula>$J9=7</formula>
    </cfRule>
  </conditionalFormatting>
  <conditionalFormatting sqref="N9:O39">
    <cfRule type="expression" dxfId="3" priority="40">
      <formula>$N9=7</formula>
    </cfRule>
  </conditionalFormatting>
  <conditionalFormatting sqref="R9:S39">
    <cfRule type="expression" dxfId="2" priority="39">
      <formula>$R9=7</formula>
    </cfRule>
  </conditionalFormatting>
  <conditionalFormatting sqref="V9:W39">
    <cfRule type="expression" dxfId="1" priority="38">
      <formula>$V9=7</formula>
    </cfRule>
  </conditionalFormatting>
  <conditionalFormatting sqref="B9:B39 F9:F39 J9:J39 N9:N39 R9:R39 V9:V39">
    <cfRule type="expression" dxfId="0" priority="31">
      <formula>OR(B9=1,D9&lt;&gt;"")</formula>
    </cfRule>
  </conditionalFormatting>
  <dataValidations count="1">
    <dataValidation type="list" allowBlank="1" showInputMessage="1" showErrorMessage="1" sqref="D3">
      <formula1>Måneder</formula1>
    </dataValidation>
  </dataValidations>
  <printOptions horizontalCentered="1" verticalCentered="1"/>
  <pageMargins left="0.55118110236220474" right="0.55118110236220474" top="0.98425196850393704" bottom="0.98425196850393704" header="0" footer="0"/>
  <pageSetup paperSize="9" scale="8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3"/>
  <sheetViews>
    <sheetView workbookViewId="0"/>
  </sheetViews>
  <sheetFormatPr defaultRowHeight="15" x14ac:dyDescent="0.25"/>
  <cols>
    <col min="1" max="1" width="13.7109375" bestFit="1" customWidth="1"/>
    <col min="2" max="2" width="15.85546875" customWidth="1"/>
    <col min="3" max="3" width="15.140625" customWidth="1"/>
    <col min="6" max="6" width="10.85546875" bestFit="1" customWidth="1"/>
  </cols>
  <sheetData>
    <row r="1" spans="1:7" x14ac:dyDescent="0.25">
      <c r="A1" t="s">
        <v>42</v>
      </c>
      <c r="B1" t="s">
        <v>2</v>
      </c>
      <c r="F1" t="s">
        <v>40</v>
      </c>
      <c r="G1" t="s">
        <v>41</v>
      </c>
    </row>
    <row r="2" spans="1:7" x14ac:dyDescent="0.25">
      <c r="A2" s="2">
        <f>DATE(B33,1,1)</f>
        <v>42005</v>
      </c>
      <c r="B2" s="1" t="s">
        <v>3</v>
      </c>
      <c r="F2" t="s">
        <v>28</v>
      </c>
      <c r="G2">
        <v>1</v>
      </c>
    </row>
    <row r="3" spans="1:7" x14ac:dyDescent="0.25">
      <c r="A3" s="2">
        <f>A5-3</f>
        <v>42096</v>
      </c>
      <c r="B3" t="s">
        <v>4</v>
      </c>
      <c r="F3" t="s">
        <v>29</v>
      </c>
      <c r="G3">
        <v>2</v>
      </c>
    </row>
    <row r="4" spans="1:7" x14ac:dyDescent="0.25">
      <c r="A4" s="2">
        <f>A5-2</f>
        <v>42097</v>
      </c>
      <c r="B4" t="s">
        <v>5</v>
      </c>
      <c r="F4" t="s">
        <v>30</v>
      </c>
      <c r="G4">
        <v>3</v>
      </c>
    </row>
    <row r="5" spans="1:7" x14ac:dyDescent="0.25">
      <c r="A5" s="2">
        <f>IF(22+B37+B38&lt;=31,DATE(B33,3,0)+IF(22+B37+B38&gt;31,IF(AND(B37=29,B38=6),19,IF(AND(B37=28,B38=6,B34&gt;10),18,B37+B38-9)),22+B37+B38),DATE(B33,4,0)+IF(22+B37+B38&gt;31,IF(AND(B37=29,B38=6),19,IF(AND(B37=28,B38=6,B34&gt;10),18,B37+B38-9)),22+B37+B38))</f>
        <v>42099</v>
      </c>
      <c r="B5" t="s">
        <v>6</v>
      </c>
      <c r="F5" t="s">
        <v>31</v>
      </c>
      <c r="G5">
        <v>4</v>
      </c>
    </row>
    <row r="6" spans="1:7" x14ac:dyDescent="0.25">
      <c r="A6" s="2">
        <f>A5+1</f>
        <v>42100</v>
      </c>
      <c r="B6" t="s">
        <v>7</v>
      </c>
      <c r="F6" t="s">
        <v>32</v>
      </c>
      <c r="G6">
        <v>5</v>
      </c>
    </row>
    <row r="7" spans="1:7" x14ac:dyDescent="0.25">
      <c r="A7" s="2">
        <f>A5+26</f>
        <v>42125</v>
      </c>
      <c r="B7" t="s">
        <v>8</v>
      </c>
      <c r="F7" t="s">
        <v>33</v>
      </c>
      <c r="G7">
        <v>6</v>
      </c>
    </row>
    <row r="8" spans="1:7" x14ac:dyDescent="0.25">
      <c r="A8" s="2">
        <f>A7+13</f>
        <v>42138</v>
      </c>
      <c r="B8" t="s">
        <v>9</v>
      </c>
      <c r="F8" t="s">
        <v>34</v>
      </c>
      <c r="G8">
        <v>7</v>
      </c>
    </row>
    <row r="9" spans="1:7" x14ac:dyDescent="0.25">
      <c r="A9" s="2">
        <f>A8+10</f>
        <v>42148</v>
      </c>
      <c r="B9" t="s">
        <v>10</v>
      </c>
      <c r="F9" t="s">
        <v>35</v>
      </c>
      <c r="G9">
        <v>8</v>
      </c>
    </row>
    <row r="10" spans="1:7" x14ac:dyDescent="0.25">
      <c r="A10" s="2">
        <f>A9+1</f>
        <v>42149</v>
      </c>
      <c r="B10" t="s">
        <v>11</v>
      </c>
      <c r="F10" t="s">
        <v>36</v>
      </c>
      <c r="G10">
        <v>9</v>
      </c>
    </row>
    <row r="11" spans="1:7" x14ac:dyDescent="0.25">
      <c r="A11" s="2">
        <f>DATE(B33,6,5)</f>
        <v>42160</v>
      </c>
      <c r="B11" s="1" t="s">
        <v>12</v>
      </c>
      <c r="F11" t="s">
        <v>37</v>
      </c>
      <c r="G11">
        <v>10</v>
      </c>
    </row>
    <row r="12" spans="1:7" x14ac:dyDescent="0.25">
      <c r="A12" s="2">
        <f>DATE(B33,12,25)</f>
        <v>42363</v>
      </c>
      <c r="B12" s="1" t="s">
        <v>13</v>
      </c>
      <c r="F12" t="s">
        <v>38</v>
      </c>
      <c r="G12">
        <v>11</v>
      </c>
    </row>
    <row r="13" spans="1:7" x14ac:dyDescent="0.25">
      <c r="A13" s="2">
        <f>A12+1</f>
        <v>42364</v>
      </c>
      <c r="B13" s="1" t="s">
        <v>14</v>
      </c>
      <c r="F13" t="s">
        <v>39</v>
      </c>
      <c r="G13">
        <v>12</v>
      </c>
    </row>
    <row r="14" spans="1:7" x14ac:dyDescent="0.25">
      <c r="A14" s="2">
        <f>DATE(B33,12,31)</f>
        <v>42369</v>
      </c>
      <c r="B14" s="1" t="s">
        <v>15</v>
      </c>
    </row>
    <row r="15" spans="1:7" x14ac:dyDescent="0.25">
      <c r="A15" t="s">
        <v>43</v>
      </c>
    </row>
    <row r="16" spans="1:7" x14ac:dyDescent="0.25">
      <c r="A16" s="2">
        <f>DATE(C33,1,1)</f>
        <v>42370</v>
      </c>
      <c r="B16" s="1" t="s">
        <v>3</v>
      </c>
    </row>
    <row r="17" spans="1:3" x14ac:dyDescent="0.25">
      <c r="A17" s="2">
        <f>A19-3</f>
        <v>42453</v>
      </c>
      <c r="B17" t="s">
        <v>4</v>
      </c>
    </row>
    <row r="18" spans="1:3" x14ac:dyDescent="0.25">
      <c r="A18" s="2">
        <f>A19-2</f>
        <v>42454</v>
      </c>
      <c r="B18" t="s">
        <v>5</v>
      </c>
    </row>
    <row r="19" spans="1:3" x14ac:dyDescent="0.25">
      <c r="A19" s="2">
        <f>IF(22+C37+C38&lt;=31,DATE(C33,3,0)+IF(22+C37+C38&gt;31,IF(AND(C37=29,C38=6),19,IF(AND(C37=28,C38=6,C34&gt;10),18,C37+C38-9)),22+C37+C38),DATE(C33,4,0)+IF(22+C37+C38&gt;31,IF(AND(C37=29,C38=6),19,IF(AND(C37=28,C38=6,C34&gt;10),18,C37+C38-9)),22+C37+C38))</f>
        <v>42456</v>
      </c>
      <c r="B19" t="s">
        <v>6</v>
      </c>
    </row>
    <row r="20" spans="1:3" x14ac:dyDescent="0.25">
      <c r="A20" s="2">
        <f>A19+1</f>
        <v>42457</v>
      </c>
      <c r="B20" t="s">
        <v>7</v>
      </c>
    </row>
    <row r="21" spans="1:3" x14ac:dyDescent="0.25">
      <c r="A21" s="2">
        <f>A19+26</f>
        <v>42482</v>
      </c>
      <c r="B21" t="s">
        <v>8</v>
      </c>
    </row>
    <row r="22" spans="1:3" x14ac:dyDescent="0.25">
      <c r="A22" s="2">
        <f>A21+13</f>
        <v>42495</v>
      </c>
      <c r="B22" t="s">
        <v>9</v>
      </c>
    </row>
    <row r="23" spans="1:3" x14ac:dyDescent="0.25">
      <c r="A23" s="2">
        <f>A22+10</f>
        <v>42505</v>
      </c>
      <c r="B23" t="s">
        <v>10</v>
      </c>
    </row>
    <row r="24" spans="1:3" x14ac:dyDescent="0.25">
      <c r="A24" s="2">
        <f>A23+1</f>
        <v>42506</v>
      </c>
      <c r="B24" t="s">
        <v>11</v>
      </c>
    </row>
    <row r="25" spans="1:3" x14ac:dyDescent="0.25">
      <c r="A25" s="2">
        <f>DATE(C33,6,5)</f>
        <v>42526</v>
      </c>
      <c r="B25" s="1" t="s">
        <v>12</v>
      </c>
    </row>
    <row r="26" spans="1:3" x14ac:dyDescent="0.25">
      <c r="A26" s="2">
        <f>DATE(C33,12,25)</f>
        <v>42729</v>
      </c>
      <c r="B26" s="1" t="s">
        <v>13</v>
      </c>
    </row>
    <row r="27" spans="1:3" x14ac:dyDescent="0.25">
      <c r="A27" s="2">
        <f>A26+1</f>
        <v>42730</v>
      </c>
      <c r="B27" s="1" t="s">
        <v>14</v>
      </c>
    </row>
    <row r="28" spans="1:3" x14ac:dyDescent="0.25">
      <c r="A28" s="2">
        <f>DATE(C33,12,31)</f>
        <v>42735</v>
      </c>
      <c r="B28" s="1" t="s">
        <v>15</v>
      </c>
    </row>
    <row r="32" spans="1:3" x14ac:dyDescent="0.25">
      <c r="B32" t="s">
        <v>44</v>
      </c>
      <c r="C32" t="s">
        <v>45</v>
      </c>
    </row>
    <row r="33" spans="1:3" x14ac:dyDescent="0.25">
      <c r="A33" t="s">
        <v>16</v>
      </c>
      <c r="B33">
        <f>'  '!D2</f>
        <v>2015</v>
      </c>
      <c r="C33">
        <f>B33+1</f>
        <v>2016</v>
      </c>
    </row>
    <row r="34" spans="1:3" x14ac:dyDescent="0.25">
      <c r="A34" t="s">
        <v>17</v>
      </c>
      <c r="B34">
        <f>MOD(B33,19)</f>
        <v>1</v>
      </c>
      <c r="C34">
        <f>MOD(C33,19)</f>
        <v>2</v>
      </c>
    </row>
    <row r="35" spans="1:3" x14ac:dyDescent="0.25">
      <c r="A35" t="s">
        <v>18</v>
      </c>
      <c r="B35">
        <f>MOD(B33,4)</f>
        <v>3</v>
      </c>
      <c r="C35">
        <f>MOD(C33,4)</f>
        <v>0</v>
      </c>
    </row>
    <row r="36" spans="1:3" x14ac:dyDescent="0.25">
      <c r="A36" t="s">
        <v>19</v>
      </c>
      <c r="B36">
        <f>MOD(B33,7)</f>
        <v>6</v>
      </c>
      <c r="C36">
        <f>MOD(C33,7)</f>
        <v>0</v>
      </c>
    </row>
    <row r="37" spans="1:3" x14ac:dyDescent="0.25">
      <c r="A37" t="s">
        <v>20</v>
      </c>
      <c r="B37">
        <f>MOD((19*B34)+B42,30)</f>
        <v>13</v>
      </c>
      <c r="C37">
        <f>MOD((19*C34)+C42,30)</f>
        <v>2</v>
      </c>
    </row>
    <row r="38" spans="1:3" x14ac:dyDescent="0.25">
      <c r="A38" t="s">
        <v>21</v>
      </c>
      <c r="B38">
        <f>MOD((2*B35)+(4*B36)+(6*B37)+B43,7)</f>
        <v>1</v>
      </c>
      <c r="C38">
        <f>MOD((2*C35)+(4*C36)+(6*C37)+C43,7)</f>
        <v>3</v>
      </c>
    </row>
    <row r="39" spans="1:3" x14ac:dyDescent="0.25">
      <c r="A39" t="s">
        <v>22</v>
      </c>
      <c r="B39">
        <f>LEFT(B33,2)*1</f>
        <v>20</v>
      </c>
      <c r="C39">
        <f>LEFT(C33,2)*1</f>
        <v>20</v>
      </c>
    </row>
    <row r="40" spans="1:3" x14ac:dyDescent="0.25">
      <c r="A40" t="s">
        <v>23</v>
      </c>
      <c r="B40">
        <f>QUOTIENT(13+(8*B39),25)</f>
        <v>6</v>
      </c>
      <c r="C40">
        <f>QUOTIENT(13+(8*C39),25)</f>
        <v>6</v>
      </c>
    </row>
    <row r="41" spans="1:3" x14ac:dyDescent="0.25">
      <c r="A41" t="s">
        <v>24</v>
      </c>
      <c r="B41">
        <f>QUOTIENT(B39,4)</f>
        <v>5</v>
      </c>
      <c r="C41">
        <f>QUOTIENT(C39,4)</f>
        <v>5</v>
      </c>
    </row>
    <row r="42" spans="1:3" x14ac:dyDescent="0.25">
      <c r="A42" t="s">
        <v>25</v>
      </c>
      <c r="B42">
        <f>MOD(15-B40+B39-B41,30)</f>
        <v>24</v>
      </c>
      <c r="C42">
        <f>MOD(15-C40+C39-C41,30)</f>
        <v>24</v>
      </c>
    </row>
    <row r="43" spans="1:3" x14ac:dyDescent="0.25">
      <c r="A43" t="s">
        <v>26</v>
      </c>
      <c r="B43">
        <f>MOD(4+B39-B41,7)</f>
        <v>5</v>
      </c>
      <c r="C43">
        <f>MOD(4+C39-C41,7)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  </vt:lpstr>
      <vt:lpstr>'  '!Måneder</vt:lpstr>
      <vt:lpstr>'  '!Udskriftsområde</vt:lpstr>
      <vt:lpstr>'  '!Aarogmaaned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/>
  <cp:lastModifiedBy/>
  <dcterms:created xsi:type="dcterms:W3CDTF">2013-09-22T19:47:30Z</dcterms:created>
  <dcterms:modified xsi:type="dcterms:W3CDTF">2015-09-22T10:06:54Z</dcterms:modified>
</cp:coreProperties>
</file>